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16" windowHeight="8784" tabRatio="670"/>
  </bookViews>
  <sheets>
    <sheet name="Cover Page" sheetId="41" r:id="rId1"/>
    <sheet name="preamble to BOQ" sheetId="42" r:id="rId2"/>
    <sheet name="Summary" sheetId="21" r:id="rId3"/>
    <sheet name="BOQ" sheetId="45" r:id="rId4"/>
    <sheet name="Re-bar Incinerator &amp; Ash Pit" sheetId="47" r:id="rId5"/>
    <sheet name="TO-1" sheetId="4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hfsjhfsfjfjfj">'[1]05 Ar &amp; St'!#REF!</definedName>
    <definedName name="_____con25" localSheetId="4">#REF!</definedName>
    <definedName name="_____con25" localSheetId="5">#REF!</definedName>
    <definedName name="_____con25">#REF!</definedName>
    <definedName name="____dim03670" localSheetId="4">#REF!</definedName>
    <definedName name="____dim03670" localSheetId="5">#REF!</definedName>
    <definedName name="____dim03670">#REF!</definedName>
    <definedName name="____gip1" localSheetId="4">#REF!</definedName>
    <definedName name="____gip1" localSheetId="5">#REF!</definedName>
    <definedName name="____gip1">#REF!</definedName>
    <definedName name="____gip2" localSheetId="4">#REF!</definedName>
    <definedName name="____gip2">#REF!</definedName>
    <definedName name="____hcb20" localSheetId="4">#REF!</definedName>
    <definedName name="____hcb20">#REF!</definedName>
    <definedName name="____snf300250" localSheetId="4">#REF!</definedName>
    <definedName name="____snf300250">#REF!</definedName>
    <definedName name="____tms118" localSheetId="4">#REF!</definedName>
    <definedName name="____tms118">#REF!</definedName>
    <definedName name="____tms136" localSheetId="4">#REF!</definedName>
    <definedName name="____tms136">#REF!</definedName>
    <definedName name="____tms236" localSheetId="4">#REF!</definedName>
    <definedName name="____tms236">#REF!</definedName>
    <definedName name="____tmw065136" localSheetId="4">#REF!</definedName>
    <definedName name="____tmw065136">#REF!</definedName>
    <definedName name="___A122816" localSheetId="4">#REF!</definedName>
    <definedName name="___A122816">#REF!</definedName>
    <definedName name="___con25" localSheetId="4">#REF!</definedName>
    <definedName name="___con25">#REF!</definedName>
    <definedName name="___dim03670" localSheetId="4">#REF!</definedName>
    <definedName name="___dim03670">#REF!</definedName>
    <definedName name="___gip1" localSheetId="4">#REF!</definedName>
    <definedName name="___gip1">#REF!</definedName>
    <definedName name="___gip2" localSheetId="4">#REF!</definedName>
    <definedName name="___gip2">#REF!</definedName>
    <definedName name="___hcb20" localSheetId="4">#REF!</definedName>
    <definedName name="___hcb20">#REF!</definedName>
    <definedName name="___snf300250" localSheetId="4">#REF!</definedName>
    <definedName name="___snf300250">#REF!</definedName>
    <definedName name="___tms118" localSheetId="4">#REF!</definedName>
    <definedName name="___tms118">#REF!</definedName>
    <definedName name="___tms136" localSheetId="4">#REF!</definedName>
    <definedName name="___tms136">#REF!</definedName>
    <definedName name="___tms236" localSheetId="4">#REF!</definedName>
    <definedName name="___tms236">#REF!</definedName>
    <definedName name="___tmw065136" localSheetId="4">#REF!</definedName>
    <definedName name="___tmw065136">#REF!</definedName>
    <definedName name="__A122816" localSheetId="4">#REF!</definedName>
    <definedName name="__A122816">#REF!</definedName>
    <definedName name="__con25" localSheetId="4">#REF!</definedName>
    <definedName name="__con25">#REF!</definedName>
    <definedName name="__dim03670" localSheetId="4">#REF!</definedName>
    <definedName name="__dim03670">#REF!</definedName>
    <definedName name="__flr2">'[2] L -1  sub R-bar for 200Kpa '!$G$1:$G$65536</definedName>
    <definedName name="__gip1" localSheetId="4">#REF!</definedName>
    <definedName name="__gip1" localSheetId="5">#REF!</definedName>
    <definedName name="__gip1">#REF!</definedName>
    <definedName name="__gip2" localSheetId="4">#REF!</definedName>
    <definedName name="__gip2" localSheetId="5">#REF!</definedName>
    <definedName name="__gip2">#REF!</definedName>
    <definedName name="__hcb20" localSheetId="4">#REF!</definedName>
    <definedName name="__hcb20" localSheetId="5">#REF!</definedName>
    <definedName name="__hcb20">#REF!</definedName>
    <definedName name="__len2">'[2] L -1  sub R-bar for 200Kpa '!$F$1:$F$65536</definedName>
    <definedName name="__mbr2">'[2] L -1  sub R-bar for 200Kpa '!$H$1:$H$65536</definedName>
    <definedName name="__rbr2">'[2] L -1  sub R-bar for 200Kpa '!$I$1:$I$65536</definedName>
    <definedName name="__snf300250" localSheetId="4">#REF!</definedName>
    <definedName name="__snf300250" localSheetId="5">#REF!</definedName>
    <definedName name="__snf300250">#REF!</definedName>
    <definedName name="__tms118" localSheetId="4">#REF!</definedName>
    <definedName name="__tms118" localSheetId="5">#REF!</definedName>
    <definedName name="__tms118">#REF!</definedName>
    <definedName name="__tms136" localSheetId="4">#REF!</definedName>
    <definedName name="__tms136" localSheetId="5">#REF!</definedName>
    <definedName name="__tms136">#REF!</definedName>
    <definedName name="__tms236" localSheetId="4">#REF!</definedName>
    <definedName name="__tms236">#REF!</definedName>
    <definedName name="__tmw065136" localSheetId="4">#REF!</definedName>
    <definedName name="__tmw065136">#REF!</definedName>
    <definedName name="_A122816" localSheetId="4">#REF!</definedName>
    <definedName name="_A122816">#REF!</definedName>
    <definedName name="_con25" localSheetId="4">#REF!</definedName>
    <definedName name="_con25">#REF!</definedName>
    <definedName name="_dim03670" localSheetId="4">#REF!</definedName>
    <definedName name="_dim03670">#REF!</definedName>
    <definedName name="_Flr1">'[3]RHS and Lattice purline A-2'!$G$1:$G$65536</definedName>
    <definedName name="_flr2">'[4] L -1  sub R-bar for 200Kpa '!$G$1:$G$65536</definedName>
    <definedName name="_gip1" localSheetId="4">#REF!</definedName>
    <definedName name="_gip1" localSheetId="5">#REF!</definedName>
    <definedName name="_gip1">#REF!</definedName>
    <definedName name="_gip2" localSheetId="4">#REF!</definedName>
    <definedName name="_gip2" localSheetId="5">#REF!</definedName>
    <definedName name="_gip2">#REF!</definedName>
    <definedName name="_hcb20" localSheetId="4">#REF!</definedName>
    <definedName name="_hcb20" localSheetId="5">#REF!</definedName>
    <definedName name="_hcb20">#REF!</definedName>
    <definedName name="_len2">'[4] L -1  sub R-bar for 200Kpa '!$F$1:$F$65536</definedName>
    <definedName name="_MatInverse_In" localSheetId="4">#REF!</definedName>
    <definedName name="_MatInverse_In" localSheetId="5" hidden="1">#REF!</definedName>
    <definedName name="_MatInverse_In" hidden="1">#REF!</definedName>
    <definedName name="_mbr1">'[3]RHS and Lattice purline A-2'!$H$1:$H$65536</definedName>
    <definedName name="_mbr2">'[4] L -1  sub R-bar for 200Kpa '!$H$1:$H$65536</definedName>
    <definedName name="_Order1" hidden="1">255</definedName>
    <definedName name="_rbr2">'[4] L -1  sub R-bar for 200Kpa '!$I$1:$I$65536</definedName>
    <definedName name="_snf300250" localSheetId="4">#REF!</definedName>
    <definedName name="_snf300250" localSheetId="5">#REF!</definedName>
    <definedName name="_snf300250">#REF!</definedName>
    <definedName name="_tms118" localSheetId="4">#REF!</definedName>
    <definedName name="_tms118" localSheetId="5">#REF!</definedName>
    <definedName name="_tms118">#REF!</definedName>
    <definedName name="_tms136" localSheetId="4">#REF!</definedName>
    <definedName name="_tms136" localSheetId="5">#REF!</definedName>
    <definedName name="_tms136">#REF!</definedName>
    <definedName name="_tms236" localSheetId="4">#REF!</definedName>
    <definedName name="_tms236">#REF!</definedName>
    <definedName name="_tmw065136" localSheetId="4">#REF!</definedName>
    <definedName name="_tmw065136">#REF!</definedName>
    <definedName name="a" localSheetId="4">#REF!</definedName>
    <definedName name="a" localSheetId="5">#REF!</definedName>
    <definedName name="a">#REF!</definedName>
    <definedName name="aaaa" localSheetId="4">#REF!</definedName>
    <definedName name="aaaa" localSheetId="5">#REF!</definedName>
    <definedName name="aaaa">#REF!</definedName>
    <definedName name="aaaaa" localSheetId="4">#REF!</definedName>
    <definedName name="aaaaa" localSheetId="5">#REF!</definedName>
    <definedName name="aaaaa">#REF!</definedName>
    <definedName name="aaaaaaaa" localSheetId="4">#REF!</definedName>
    <definedName name="aaaaaaaa">#REF!</definedName>
    <definedName name="ABC" localSheetId="4">#REF!</definedName>
    <definedName name="ABC">#REF!</definedName>
    <definedName name="abel" localSheetId="4">#REF!</definedName>
    <definedName name="abel">#REF!</definedName>
    <definedName name="acb10a1p" localSheetId="4">#REF!</definedName>
    <definedName name="acb10a1p">#REF!</definedName>
    <definedName name="acb10a3p" localSheetId="4">#REF!</definedName>
    <definedName name="acb10a3p">#REF!</definedName>
    <definedName name="acb16a1p" localSheetId="4">#REF!</definedName>
    <definedName name="acb16a1p">#REF!</definedName>
    <definedName name="acb16a3p" localSheetId="4">#REF!</definedName>
    <definedName name="acb16a3p">#REF!</definedName>
    <definedName name="acb20a1p" localSheetId="4">#REF!</definedName>
    <definedName name="acb20a1p">#REF!</definedName>
    <definedName name="acb20a3p" localSheetId="4">#REF!</definedName>
    <definedName name="acb20a3p">#REF!</definedName>
    <definedName name="acb25a1p" localSheetId="4">#REF!</definedName>
    <definedName name="acb25a1p">#REF!</definedName>
    <definedName name="acb25a3p" localSheetId="4">#REF!</definedName>
    <definedName name="acb25a3p">#REF!</definedName>
    <definedName name="acb2a1p" localSheetId="4">#REF!</definedName>
    <definedName name="acb2a1p">#REF!</definedName>
    <definedName name="acb32a1p" localSheetId="4">#REF!</definedName>
    <definedName name="acb32a1p">#REF!</definedName>
    <definedName name="acb32a3p" localSheetId="4">#REF!</definedName>
    <definedName name="acb32a3p">#REF!</definedName>
    <definedName name="acb40a1p" localSheetId="4">#REF!</definedName>
    <definedName name="acb40a1p">#REF!</definedName>
    <definedName name="acb40a3p" localSheetId="4">#REF!</definedName>
    <definedName name="acb40a3p">#REF!</definedName>
    <definedName name="acb40a3p2" localSheetId="4">#REF!</definedName>
    <definedName name="acb40a3p2">#REF!</definedName>
    <definedName name="acb50a1p" localSheetId="4">#REF!</definedName>
    <definedName name="acb50a1p">#REF!</definedName>
    <definedName name="acb50a3p" localSheetId="4">#REF!</definedName>
    <definedName name="acb50a3p">#REF!</definedName>
    <definedName name="acb63a1p" localSheetId="4">#REF!</definedName>
    <definedName name="acb63a1p">#REF!</definedName>
    <definedName name="acb63a3p" localSheetId="4">#REF!</definedName>
    <definedName name="acb63a3p">#REF!</definedName>
    <definedName name="acb6a1p" localSheetId="4">#REF!</definedName>
    <definedName name="acb6a1p">#REF!</definedName>
    <definedName name="acb6a3p" localSheetId="4">#REF!</definedName>
    <definedName name="acb6a3p">#REF!</definedName>
    <definedName name="Advance_Repay" localSheetId="4">#REF!</definedName>
    <definedName name="Advance_Repay">#REF!</definedName>
    <definedName name="afdaf" localSheetId="4">#REF!</definedName>
    <definedName name="afdaf">#REF!</definedName>
    <definedName name="airterminal1" localSheetId="4">#REF!</definedName>
    <definedName name="airterminal1">#REF!</definedName>
    <definedName name="analyses" localSheetId="4">#REF!</definedName>
    <definedName name="analyses">#REF!</definedName>
    <definedName name="asdgadg" localSheetId="4">#REF!</definedName>
    <definedName name="asdgadg">#REF!</definedName>
    <definedName name="asfgas" localSheetId="4">#REF!</definedName>
    <definedName name="asfgas">#REF!</definedName>
    <definedName name="b" localSheetId="4">#REF!</definedName>
    <definedName name="b">#REF!</definedName>
    <definedName name="bbbbb" localSheetId="4">#REF!</definedName>
    <definedName name="bbbbb">#REF!</definedName>
    <definedName name="bbbbbbbb" localSheetId="4">#REF!</definedName>
    <definedName name="bbbbbbbb">#REF!</definedName>
    <definedName name="bbbbbbbbbbbbbbbb" localSheetId="4">#REF!</definedName>
    <definedName name="bbbbbbbbbbbbbbbb">#REF!</definedName>
    <definedName name="Beg_Bal" localSheetId="4">#REF!</definedName>
    <definedName name="Beg_Bal">#REF!</definedName>
    <definedName name="bell" localSheetId="4">#REF!</definedName>
    <definedName name="bell">#REF!</definedName>
    <definedName name="bellcallpoint" localSheetId="4">#REF!</definedName>
    <definedName name="bellcallpoint">#REF!</definedName>
    <definedName name="belltransformer" localSheetId="4">#REF!</definedName>
    <definedName name="belltransformer">#REF!</definedName>
    <definedName name="bill" localSheetId="4">#REF!</definedName>
    <definedName name="bill">#REF!</definedName>
    <definedName name="block_range">'[1]A-2 blcok work Res.'!$A$1:$E$65536</definedName>
    <definedName name="Block_Summary" localSheetId="4">#REF!</definedName>
    <definedName name="Block_Summary" localSheetId="5">#REF!</definedName>
    <definedName name="Block_Summary">#REF!</definedName>
    <definedName name="Block_total">'[5]Ar &amp; St'!$M$46</definedName>
    <definedName name="Block_Work">'[1]05 Ar &amp; St'!#REF!</definedName>
    <definedName name="Block_work_range">'[6]E-1 Block Work Residence'!$A$1:$F$65536</definedName>
    <definedName name="Block_work_total">'[1]05 Ar &amp; St'!$M$49</definedName>
    <definedName name="boq" localSheetId="4">#REF!</definedName>
    <definedName name="boq" localSheetId="5">#REF!</definedName>
    <definedName name="boq">#REF!</definedName>
    <definedName name="buzzer" localSheetId="4">#REF!</definedName>
    <definedName name="buzzer" localSheetId="5">#REF!</definedName>
    <definedName name="buzzer">#REF!</definedName>
    <definedName name="bvvhjh" localSheetId="4">#REF!</definedName>
    <definedName name="bvvhjh" localSheetId="5">#REF!</definedName>
    <definedName name="bvvhjh">#REF!</definedName>
    <definedName name="CABLE">[7]price!$G$51</definedName>
    <definedName name="cable2x1.5" localSheetId="4">#REF!</definedName>
    <definedName name="cable2x1.5" localSheetId="5">#REF!</definedName>
    <definedName name="cable2x1.5">#REF!</definedName>
    <definedName name="cable2x10" localSheetId="4">#REF!</definedName>
    <definedName name="cable2x10" localSheetId="5">#REF!</definedName>
    <definedName name="cable2x10">#REF!</definedName>
    <definedName name="cable2x16" localSheetId="4">#REF!</definedName>
    <definedName name="cable2x16" localSheetId="5">#REF!</definedName>
    <definedName name="cable2x16">#REF!</definedName>
    <definedName name="cable2x2.5" localSheetId="4">#REF!</definedName>
    <definedName name="cable2x2.5">#REF!</definedName>
    <definedName name="cable2x4" localSheetId="4">#REF!</definedName>
    <definedName name="cable2x4">#REF!</definedName>
    <definedName name="cable2x6" localSheetId="4">#REF!</definedName>
    <definedName name="cable2x6">#REF!</definedName>
    <definedName name="cable3x1.5" localSheetId="4">#REF!</definedName>
    <definedName name="cable3x1.5">#REF!</definedName>
    <definedName name="cable3x10" localSheetId="4">#REF!</definedName>
    <definedName name="cable3x10">#REF!</definedName>
    <definedName name="cable3x12070" localSheetId="4">#REF!</definedName>
    <definedName name="cable3x12070">#REF!</definedName>
    <definedName name="cable3x15070" localSheetId="4">#REF!</definedName>
    <definedName name="cable3x15070">#REF!</definedName>
    <definedName name="cable3x16" localSheetId="4">#REF!</definedName>
    <definedName name="cable3x16">#REF!</definedName>
    <definedName name="cable3x18595" localSheetId="4">#REF!</definedName>
    <definedName name="cable3x18595">#REF!</definedName>
    <definedName name="cable3x2.5" localSheetId="4">#REF!</definedName>
    <definedName name="cable3x2.5">#REF!</definedName>
    <definedName name="cable3x240120" localSheetId="4">#REF!</definedName>
    <definedName name="cable3x240120">#REF!</definedName>
    <definedName name="cable3x2516" localSheetId="4">#REF!</definedName>
    <definedName name="cable3x2516">#REF!</definedName>
    <definedName name="cable3x300150" localSheetId="4">#REF!</definedName>
    <definedName name="cable3x300150">#REF!</definedName>
    <definedName name="cable3x3516" localSheetId="4">#REF!</definedName>
    <definedName name="cable3x3516">#REF!</definedName>
    <definedName name="cable3x4" localSheetId="4">#REF!</definedName>
    <definedName name="cable3x4">#REF!</definedName>
    <definedName name="cable3x5025" localSheetId="4">#REF!</definedName>
    <definedName name="cable3x5025">#REF!</definedName>
    <definedName name="cable3x6" localSheetId="4">#REF!</definedName>
    <definedName name="cable3x6">#REF!</definedName>
    <definedName name="cable3x7035" localSheetId="4">#REF!</definedName>
    <definedName name="cable3x7035">#REF!</definedName>
    <definedName name="cable3x9550" localSheetId="4">#REF!</definedName>
    <definedName name="cable3x9550">#REF!</definedName>
    <definedName name="cable4x1.5" localSheetId="4">#REF!</definedName>
    <definedName name="cable4x1.5">#REF!</definedName>
    <definedName name="cable4x10" localSheetId="4">#REF!</definedName>
    <definedName name="cable4x10">#REF!</definedName>
    <definedName name="cable4x16" localSheetId="4">#REF!</definedName>
    <definedName name="cable4x16">#REF!</definedName>
    <definedName name="cable4x2.5" localSheetId="4">#REF!</definedName>
    <definedName name="cable4x2.5">#REF!</definedName>
    <definedName name="cable4x4" localSheetId="4">#REF!</definedName>
    <definedName name="cable4x4">#REF!</definedName>
    <definedName name="cable4x6" localSheetId="4">#REF!</definedName>
    <definedName name="cable4x6">#REF!</definedName>
    <definedName name="cabletray200x100" localSheetId="4">#REF!</definedName>
    <definedName name="cabletray200x100">#REF!</definedName>
    <definedName name="cabletray400x100" localSheetId="4">#REF!</definedName>
    <definedName name="cabletray400x100">#REF!</definedName>
    <definedName name="cabletray500x110" localSheetId="4">#REF!</definedName>
    <definedName name="cabletray500x110">#REF!</definedName>
    <definedName name="cabletray500x75" localSheetId="4">#REF!</definedName>
    <definedName name="cabletray500x75">#REF!</definedName>
    <definedName name="callpanel12no" localSheetId="4">#REF!</definedName>
    <definedName name="callpanel12no">#REF!</definedName>
    <definedName name="callpanel16no" localSheetId="4">#REF!</definedName>
    <definedName name="callpanel16no">#REF!</definedName>
    <definedName name="callpanel24no" localSheetId="4">#REF!</definedName>
    <definedName name="callpanel24no">#REF!</definedName>
    <definedName name="callpanel8no" localSheetId="4">#REF!</definedName>
    <definedName name="callpanel8no">#REF!</definedName>
    <definedName name="ccc" localSheetId="4">#REF!</definedName>
    <definedName name="ccc">#REF!</definedName>
    <definedName name="ceiling" localSheetId="4">#REF!</definedName>
    <definedName name="ceiling">#REF!</definedName>
    <definedName name="ceilingglobe" localSheetId="4">#REF!</definedName>
    <definedName name="ceilingglobe">#REF!</definedName>
    <definedName name="cemic" localSheetId="4">#REF!</definedName>
    <definedName name="cemic">#REF!</definedName>
    <definedName name="cisheet" localSheetId="4">#REF!</definedName>
    <definedName name="cisheet">#REF!</definedName>
    <definedName name="Column_Info" localSheetId="4">#REF!</definedName>
    <definedName name="Column_Info">#REF!</definedName>
    <definedName name="Concrete_total">'[8] Ar &amp; St'!$M$39</definedName>
    <definedName name="conductor10" localSheetId="4">#REF!</definedName>
    <definedName name="conductor10" localSheetId="5">#REF!</definedName>
    <definedName name="conductor10">#REF!</definedName>
    <definedName name="conductor16" localSheetId="4">#REF!</definedName>
    <definedName name="conductor16" localSheetId="5">#REF!</definedName>
    <definedName name="conductor16">#REF!</definedName>
    <definedName name="conductor25" localSheetId="4">#REF!</definedName>
    <definedName name="conductor25" localSheetId="5">#REF!</definedName>
    <definedName name="conductor25">#REF!</definedName>
    <definedName name="conductor35" localSheetId="4">#REF!</definedName>
    <definedName name="conductor35">#REF!</definedName>
    <definedName name="conductor4" localSheetId="4">#REF!</definedName>
    <definedName name="conductor4">#REF!</definedName>
    <definedName name="conductor50" localSheetId="4">#REF!</definedName>
    <definedName name="conductor50">#REF!</definedName>
    <definedName name="conductor6" localSheetId="4">#REF!</definedName>
    <definedName name="conductor6">#REF!</definedName>
    <definedName name="conductor70" localSheetId="4">#REF!</definedName>
    <definedName name="conductor70">#REF!</definedName>
    <definedName name="conduit110" localSheetId="4">#REF!</definedName>
    <definedName name="conduit110">#REF!</definedName>
    <definedName name="conduit13.5" localSheetId="4">#REF!</definedName>
    <definedName name="conduit13.5">#REF!</definedName>
    <definedName name="conduit16" localSheetId="4">#REF!</definedName>
    <definedName name="conduit16">#REF!</definedName>
    <definedName name="conduit19" localSheetId="4">#REF!</definedName>
    <definedName name="conduit19">#REF!</definedName>
    <definedName name="conduit20" localSheetId="4">#REF!</definedName>
    <definedName name="conduit20">#REF!</definedName>
    <definedName name="conduit21" localSheetId="4">#REF!</definedName>
    <definedName name="conduit21">#REF!</definedName>
    <definedName name="conduit25" localSheetId="4">#REF!</definedName>
    <definedName name="conduit25">#REF!</definedName>
    <definedName name="conduit29" localSheetId="4">#REF!</definedName>
    <definedName name="conduit29">#REF!</definedName>
    <definedName name="conduit32" localSheetId="4">#REF!</definedName>
    <definedName name="conduit32">#REF!</definedName>
    <definedName name="conduit36" localSheetId="4">#REF!</definedName>
    <definedName name="conduit36">#REF!</definedName>
    <definedName name="conduit40" localSheetId="4">#REF!</definedName>
    <definedName name="conduit40">#REF!</definedName>
    <definedName name="conduit50" localSheetId="4">#REF!</definedName>
    <definedName name="conduit50">#REF!</definedName>
    <definedName name="conduit75" localSheetId="4">#REF!</definedName>
    <definedName name="conduit75">#REF!</definedName>
    <definedName name="CONT_QTY" localSheetId="4">#REF!</definedName>
    <definedName name="CONT_QTY">#REF!</definedName>
    <definedName name="contactor10a3p" localSheetId="4">#REF!</definedName>
    <definedName name="contactor10a3p">#REF!</definedName>
    <definedName name="contactor16a3p" localSheetId="4">#REF!</definedName>
    <definedName name="contactor16a3p">#REF!</definedName>
    <definedName name="contactor25a3p" localSheetId="4">#REF!</definedName>
    <definedName name="contactor25a3p">#REF!</definedName>
    <definedName name="contactor32a3p" localSheetId="4">#REF!</definedName>
    <definedName name="contactor32a3p">#REF!</definedName>
    <definedName name="contactor40a3p" localSheetId="4">#REF!</definedName>
    <definedName name="contactor40a3p">#REF!</definedName>
    <definedName name="contactor60a3p" localSheetId="4">#REF!</definedName>
    <definedName name="contactor60a3p">#REF!</definedName>
    <definedName name="contactor6a3p" localSheetId="4">#REF!</definedName>
    <definedName name="contactor6a3p">#REF!</definedName>
    <definedName name="contactor90a3p" localSheetId="4">#REF!</definedName>
    <definedName name="contactor90a3p">#REF!</definedName>
    <definedName name="ContQTYsb">'[1]05 Sub Structure BC = 300'!$F$1:$F$65536</definedName>
    <definedName name="ContQTYsp">'[1]05 Ar &amp; St'!$F$1:$F$65536</definedName>
    <definedName name="ContQTYspr">'[9]Super BOQ'!$F:$F</definedName>
    <definedName name="coppertape25x3" localSheetId="4">#REF!</definedName>
    <definedName name="coppertape25x3" localSheetId="5">#REF!</definedName>
    <definedName name="coppertape25x3">#REF!</definedName>
    <definedName name="Cum_Int" localSheetId="4">#REF!</definedName>
    <definedName name="Cum_Int" localSheetId="5">#REF!</definedName>
    <definedName name="Cum_Int">#REF!</definedName>
    <definedName name="curt_qty_sub">'[10]Sub Structure BC = 300'!$I$1:$I$65536</definedName>
    <definedName name="curt_qty_subs" localSheetId="4">#REF!</definedName>
    <definedName name="curt_qty_subs" localSheetId="5">#REF!</definedName>
    <definedName name="curt_qty_subs">#REF!</definedName>
    <definedName name="CurtAMTsb">'[1]05 Sub Structure BC = 300'!$L$1:$L$65536</definedName>
    <definedName name="CurtAMTspr">'[1]05 Ar &amp; St'!$L$1:$L$65536</definedName>
    <definedName name="CurtAmtsub2" localSheetId="4">#REF!</definedName>
    <definedName name="CurtAmtsub2" localSheetId="5">#REF!</definedName>
    <definedName name="CurtAmtsub2">#REF!</definedName>
    <definedName name="CurtQTYsb">'[1]05 Sub Structure BC = 300'!$I$1:$I$65536</definedName>
    <definedName name="CurtQTYspr">'[1]05 Ar &amp; St'!$I$1:$I$65536</definedName>
    <definedName name="CurtQtysub2" localSheetId="4">#REF!</definedName>
    <definedName name="CurtQtysub2" localSheetId="5">#REF!</definedName>
    <definedName name="CurtQtysub2">#REF!</definedName>
    <definedName name="czdczc" localSheetId="4">#REF!</definedName>
    <definedName name="czdczc" localSheetId="5">#REF!</definedName>
    <definedName name="czdczc">#REF!</definedName>
    <definedName name="d">'[11] analysis'!$J$64</definedName>
    <definedName name="DALI_8BUTTON" localSheetId="4">#REF!</definedName>
    <definedName name="DALI_8BUTTON" localSheetId="5">#REF!</definedName>
    <definedName name="DALI_8BUTTON">#REF!</definedName>
    <definedName name="DALI_DIMMER" localSheetId="4">#REF!</definedName>
    <definedName name="DALI_DIMMER" localSheetId="5">#REF!</definedName>
    <definedName name="DALI_DIMMER">#REF!</definedName>
    <definedName name="DALI_INFRARED_SENSOR" localSheetId="4">#REF!</definedName>
    <definedName name="DALI_INFRARED_SENSOR" localSheetId="5">#REF!</definedName>
    <definedName name="DALI_INFRARED_SENSOR">#REF!</definedName>
    <definedName name="dali_infraredsensor" localSheetId="4">#REF!</definedName>
    <definedName name="dali_infraredsensor">#REF!</definedName>
    <definedName name="DALI_MULTISENSOR" localSheetId="4">#REF!</definedName>
    <definedName name="DALI_MULTISENSOR">#REF!</definedName>
    <definedName name="DALI_POWERSUPPLY" localSheetId="4">#REF!</definedName>
    <definedName name="DALI_POWERSUPPLY">#REF!</definedName>
    <definedName name="DALI_PROGRAM" localSheetId="4">#REF!</definedName>
    <definedName name="DALI_PROGRAM">#REF!</definedName>
    <definedName name="DALI_RELAY" localSheetId="4">#REF!</definedName>
    <definedName name="DALI_RELAY">#REF!</definedName>
    <definedName name="dali_remote" localSheetId="4">#REF!</definedName>
    <definedName name="dali_remote">#REF!</definedName>
    <definedName name="DALI_SOFTWARE" localSheetId="4">#REF!</definedName>
    <definedName name="DALI_SOFTWARE">#REF!</definedName>
    <definedName name="Data" localSheetId="4">#REF!</definedName>
    <definedName name="Data">#REF!</definedName>
    <definedName name="data_telecom" localSheetId="4">#REF!</definedName>
    <definedName name="data_telecom">#REF!</definedName>
    <definedName name="Dayworks" localSheetId="4">#REF!</definedName>
    <definedName name="Dayworks">#REF!</definedName>
    <definedName name="Dayworks10" localSheetId="4">#REF!</definedName>
    <definedName name="Dayworks10">#REF!</definedName>
    <definedName name="Dayworks11" localSheetId="4">#REF!</definedName>
    <definedName name="Dayworks11">#REF!</definedName>
    <definedName name="Dayworks12" localSheetId="4">#REF!</definedName>
    <definedName name="Dayworks12">#REF!</definedName>
    <definedName name="Dayworks13" localSheetId="4">#REF!</definedName>
    <definedName name="Dayworks13">#REF!</definedName>
    <definedName name="Dayworks14" localSheetId="4">#REF!</definedName>
    <definedName name="Dayworks14">#REF!</definedName>
    <definedName name="Dayworks15" localSheetId="4">#REF!</definedName>
    <definedName name="Dayworks15">#REF!</definedName>
    <definedName name="Dayworks16" localSheetId="4">#REF!</definedName>
    <definedName name="Dayworks16">#REF!</definedName>
    <definedName name="Dayworks2" localSheetId="4">#REF!</definedName>
    <definedName name="Dayworks2">#REF!</definedName>
    <definedName name="Dayworks3" localSheetId="4">#REF!</definedName>
    <definedName name="Dayworks3">#REF!</definedName>
    <definedName name="Dayworks4" localSheetId="4">#REF!</definedName>
    <definedName name="Dayworks4">#REF!</definedName>
    <definedName name="Dayworks5" localSheetId="4">#REF!</definedName>
    <definedName name="Dayworks5">#REF!</definedName>
    <definedName name="Dayworks6" localSheetId="4">#REF!</definedName>
    <definedName name="Dayworks6">#REF!</definedName>
    <definedName name="Dayworks7" localSheetId="4">#REF!</definedName>
    <definedName name="Dayworks7">#REF!</definedName>
    <definedName name="Dayworks8" localSheetId="4">#REF!</definedName>
    <definedName name="Dayworks8">#REF!</definedName>
    <definedName name="Dayworks9" localSheetId="4">#REF!</definedName>
    <definedName name="Dayworks9">#REF!</definedName>
    <definedName name="dddd" localSheetId="4">#REF!</definedName>
    <definedName name="dddd">#REF!</definedName>
    <definedName name="dddddddd" localSheetId="4">#REF!</definedName>
    <definedName name="dddddddd">#REF!</definedName>
    <definedName name="ddsss" localSheetId="4">#REF!</definedName>
    <definedName name="ddsss">#REF!</definedName>
    <definedName name="Depth_of_Bulk" localSheetId="4">'[12]Solomon Weldu A2,E1-FevV'!#REF!</definedName>
    <definedName name="Depth_of_Bulk">'[12]Solomon Weldu A2,E1-FevV'!#REF!</definedName>
    <definedName name="df" localSheetId="4">#REF!</definedName>
    <definedName name="df" localSheetId="5">#REF!</definedName>
    <definedName name="df">#REF!</definedName>
    <definedName name="Dia" localSheetId="4">#REF!</definedName>
    <definedName name="Dia" localSheetId="5">#REF!</definedName>
    <definedName name="Dia">#REF!</definedName>
    <definedName name="dilla1" localSheetId="4">#REF!</definedName>
    <definedName name="dilla1" localSheetId="5">#REF!</definedName>
    <definedName name="dilla1">#REF!</definedName>
    <definedName name="dimmerswitch1200w" localSheetId="4">#REF!</definedName>
    <definedName name="dimmerswitch1200w">#REF!</definedName>
    <definedName name="dimmerswitch2000w" localSheetId="4">#REF!</definedName>
    <definedName name="dimmerswitch2000w">#REF!</definedName>
    <definedName name="dimmerswitch300w" localSheetId="4">#REF!</definedName>
    <definedName name="dimmerswitch300w">#REF!</definedName>
    <definedName name="Door">'[13]Windows and Doors'!$A$5:$Y$10</definedName>
    <definedName name="doorswitchpoint" localSheetId="4">#REF!</definedName>
    <definedName name="doorswitchpoint" localSheetId="5">#REF!</definedName>
    <definedName name="doorswitchpoint">#REF!</definedName>
    <definedName name="doubleswitch" localSheetId="4">#REF!</definedName>
    <definedName name="doubleswitch" localSheetId="5">#REF!</definedName>
    <definedName name="doubleswitch">#REF!</definedName>
    <definedName name="doubletwowayswitch" localSheetId="4">#REF!</definedName>
    <definedName name="doubletwowayswitch" localSheetId="5">#REF!</definedName>
    <definedName name="doubletwowayswitch">#REF!</definedName>
    <definedName name="e">'[11] analysis'!$J$64</definedName>
    <definedName name="Earth_W" localSheetId="4">#REF!</definedName>
    <definedName name="Earth_W" localSheetId="5">#REF!</definedName>
    <definedName name="Earth_W">#REF!</definedName>
    <definedName name="Earth_work">'[1]05 Sub Structure BC = 300'!$M$24</definedName>
    <definedName name="earthrod1200x16" localSheetId="4">#REF!</definedName>
    <definedName name="earthrod1200x16" localSheetId="5">#REF!</definedName>
    <definedName name="earthrod1200x16">#REF!</definedName>
    <definedName name="earthrod2400x16" localSheetId="4">#REF!</definedName>
    <definedName name="earthrod2400x16" localSheetId="5">#REF!</definedName>
    <definedName name="earthrod2400x16">#REF!</definedName>
    <definedName name="eeeee" localSheetId="4">#REF!</definedName>
    <definedName name="eeeee" localSheetId="5">#REF!</definedName>
    <definedName name="eeeee">#REF!</definedName>
    <definedName name="eere343" localSheetId="4">#REF!</definedName>
    <definedName name="eere343">#REF!</definedName>
    <definedName name="End_Bal" localSheetId="4">#REF!</definedName>
    <definedName name="End_Bal">#REF!</definedName>
    <definedName name="Equip">'[14]Equipment data'!$B$9:$B$31</definedName>
    <definedName name="ergerh" localSheetId="4">#REF!</definedName>
    <definedName name="ergerh" localSheetId="5">#REF!</definedName>
    <definedName name="ergerh">#REF!</definedName>
    <definedName name="Excavation">'[15] E2 Res (EXC&amp;MAS200kp)'!$A$1:$E$65536</definedName>
    <definedName name="Extra_Pay" localSheetId="4">#REF!</definedName>
    <definedName name="Extra_Pay" localSheetId="5">#REF!</definedName>
    <definedName name="Extra_Pay">#REF!</definedName>
    <definedName name="F">'[9]Supr Rebar'!$G:$G</definedName>
    <definedName name="fasdf">'[13]BOQ Ar &amp; St'!$F$1:$F$65536</definedName>
    <definedName name="fefeef">'[1]05 RB A-2 300kp Res. Sub St.'!#REF!</definedName>
    <definedName name="fffff" localSheetId="4">#REF!</definedName>
    <definedName name="fffff" localSheetId="5">#REF!</definedName>
    <definedName name="fffff">#REF!</definedName>
    <definedName name="ffffff" localSheetId="4">#REF!</definedName>
    <definedName name="ffffff" localSheetId="5">#REF!</definedName>
    <definedName name="ffffff">#REF!</definedName>
    <definedName name="ffffffffffffffff" localSheetId="4">#REF!</definedName>
    <definedName name="ffffffffffffffff" localSheetId="5">#REF!</definedName>
    <definedName name="ffffffffffffffff">#REF!</definedName>
    <definedName name="ffsfssfsg" localSheetId="4">#REF!</definedName>
    <definedName name="ffsfssfsg">#REF!</definedName>
    <definedName name="ffsgsg" localSheetId="4">#REF!</definedName>
    <definedName name="ffsgsg">#REF!</definedName>
    <definedName name="fhjf" localSheetId="4">#REF!</definedName>
    <definedName name="fhjf">#REF!</definedName>
    <definedName name="ficotp" localSheetId="4">#REF!</definedName>
    <definedName name="ficotp">#REF!</definedName>
    <definedName name="Finishing" localSheetId="4">'[1]05 Ar &amp; St'!#REF!</definedName>
    <definedName name="Finishing">'[1]05 Ar &amp; St'!#REF!</definedName>
    <definedName name="Finishing_60">'[16]05 A-2 300kp Res. Sup St.'!$A$1:$F$65536</definedName>
    <definedName name="Finishing_range" localSheetId="4">#REF!</definedName>
    <definedName name="Finishing_range" localSheetId="5">#REF!</definedName>
    <definedName name="Finishing_range">#REF!</definedName>
    <definedName name="Finishing_total" localSheetId="4">#REF!</definedName>
    <definedName name="Finishing_total" localSheetId="5">#REF!</definedName>
    <definedName name="Finishing_total">#REF!</definedName>
    <definedName name="Finisning_total" localSheetId="4">'[5]Ar &amp; St'!#REF!</definedName>
    <definedName name="Finisning_total" localSheetId="5">'[5]Ar &amp; St'!#REF!</definedName>
    <definedName name="Finisning_total">'[5]Ar &amp; St'!#REF!</definedName>
    <definedName name="firealarmcontrolpanel" localSheetId="4">#REF!</definedName>
    <definedName name="firealarmcontrolpanel" localSheetId="5">#REF!</definedName>
    <definedName name="firealarmcontrolpanel">#REF!</definedName>
    <definedName name="floatswitch" localSheetId="4">#REF!</definedName>
    <definedName name="floatswitch" localSheetId="5">#REF!</definedName>
    <definedName name="floatswitch">#REF!</definedName>
    <definedName name="floorbox" localSheetId="4">#REF!</definedName>
    <definedName name="floorbox" localSheetId="5">#REF!</definedName>
    <definedName name="floorbox">#REF!</definedName>
    <definedName name="flortil" localSheetId="4">#REF!</definedName>
    <definedName name="flortil">#REF!</definedName>
    <definedName name="Flr">'[13]Sub-Structure Rein'!$G$1:$G$65536</definedName>
    <definedName name="flushpanel12acb" localSheetId="4">#REF!</definedName>
    <definedName name="flushpanel12acb" localSheetId="5">#REF!</definedName>
    <definedName name="flushpanel12acb">#REF!</definedName>
    <definedName name="flushpanel15acb" localSheetId="4">#REF!</definedName>
    <definedName name="flushpanel15acb" localSheetId="5">#REF!</definedName>
    <definedName name="flushpanel15acb">#REF!</definedName>
    <definedName name="flushpanel24acb" localSheetId="4">#REF!</definedName>
    <definedName name="flushpanel24acb" localSheetId="5">#REF!</definedName>
    <definedName name="flushpanel24acb">#REF!</definedName>
    <definedName name="flushpanel36acb" localSheetId="4">#REF!</definedName>
    <definedName name="flushpanel36acb">#REF!</definedName>
    <definedName name="flushpanel48acb" localSheetId="4">#REF!</definedName>
    <definedName name="flushpanel48acb">#REF!</definedName>
    <definedName name="flushpanel4acb" localSheetId="4">#REF!</definedName>
    <definedName name="flushpanel4acb">#REF!</definedName>
    <definedName name="flushpanel6acb" localSheetId="4">#REF!</definedName>
    <definedName name="flushpanel6acb">#REF!</definedName>
    <definedName name="flushpanel8acb" localSheetId="4">#REF!</definedName>
    <definedName name="flushpanel8acb">#REF!</definedName>
    <definedName name="Footing_Type1" localSheetId="4">#REF!</definedName>
    <definedName name="Footing_Type1">#REF!</definedName>
    <definedName name="formw" localSheetId="4">#REF!</definedName>
    <definedName name="formw">#REF!</definedName>
    <definedName name="fr">'[17] Rebar. C '!$G$8:$G$64988</definedName>
    <definedName name="ftt" localSheetId="4">#REF!</definedName>
    <definedName name="ftt" localSheetId="5">#REF!</definedName>
    <definedName name="ftt">#REF!</definedName>
    <definedName name="Full_Print" localSheetId="4">#REF!</definedName>
    <definedName name="Full_Print" localSheetId="5">#REF!</definedName>
    <definedName name="Full_Print">#REF!</definedName>
    <definedName name="fusedswitch125a3p" localSheetId="4">#REF!</definedName>
    <definedName name="fusedswitch125a3p" localSheetId="5">#REF!</definedName>
    <definedName name="fusedswitch125a3p">#REF!</definedName>
    <definedName name="fusedswitch250a3p" localSheetId="4">#REF!</definedName>
    <definedName name="fusedswitch250a3p">#REF!</definedName>
    <definedName name="fusedswitch4003p" localSheetId="4">#REF!</definedName>
    <definedName name="fusedswitch4003p">#REF!</definedName>
    <definedName name="fusedswitch630a3p" localSheetId="4">#REF!</definedName>
    <definedName name="fusedswitch630a3p">#REF!</definedName>
    <definedName name="fusedswitch63a3p" localSheetId="4">#REF!</definedName>
    <definedName name="fusedswitch63a3p">#REF!</definedName>
    <definedName name="g" localSheetId="4">#REF!</definedName>
    <definedName name="g">#REF!</definedName>
    <definedName name="gddhdhdh" localSheetId="4">#REF!</definedName>
    <definedName name="gddhdhdh">#REF!</definedName>
    <definedName name="gegege" localSheetId="4">#REF!</definedName>
    <definedName name="gegege">#REF!</definedName>
    <definedName name="GFG" localSheetId="4">#REF!</definedName>
    <definedName name="GFG">#REF!</definedName>
    <definedName name="gfgfgfgfh" localSheetId="4">#REF!</definedName>
    <definedName name="gfgfgfgfh">#REF!</definedName>
    <definedName name="gg" localSheetId="4">#REF!</definedName>
    <definedName name="gg">#REF!</definedName>
    <definedName name="ggggg">'[17]Block A Rebar'!$F$8:$F$65276</definedName>
    <definedName name="gggggg">'[17]Block A Rebar'!$F$8:$F$65283</definedName>
    <definedName name="gggggggggggg" localSheetId="4">#REF!</definedName>
    <definedName name="gggggggggggg" localSheetId="5">#REF!</definedName>
    <definedName name="gggggggggggg">#REF!</definedName>
    <definedName name="gh" localSheetId="4">#REF!</definedName>
    <definedName name="gh" localSheetId="5">#REF!</definedName>
    <definedName name="gh">#REF!</definedName>
    <definedName name="ghg" localSheetId="4">#REF!</definedName>
    <definedName name="ghg" localSheetId="5">#REF!</definedName>
    <definedName name="ghg">#REF!</definedName>
    <definedName name="GINSHO" localSheetId="4">#REF!</definedName>
    <definedName name="GINSHO">#REF!</definedName>
    <definedName name="gip0.5" localSheetId="4">#REF!</definedName>
    <definedName name="gip0.5">#REF!</definedName>
    <definedName name="gip0.75" localSheetId="4">#REF!</definedName>
    <definedName name="gip0.75">#REF!</definedName>
    <definedName name="glaz" localSheetId="4">#REF!</definedName>
    <definedName name="glaz">#REF!</definedName>
    <definedName name="glz">'[18]A2 for above 3rd floor'!$G$140</definedName>
    <definedName name="gslabc20" localSheetId="4">#REF!</definedName>
    <definedName name="gslabc20" localSheetId="5">#REF!</definedName>
    <definedName name="gslabc20">#REF!</definedName>
    <definedName name="h" localSheetId="4">#REF!</definedName>
    <definedName name="h" localSheetId="5">#REF!</definedName>
    <definedName name="h">#REF!</definedName>
    <definedName name="hard" localSheetId="4">#REF!</definedName>
    <definedName name="hard" localSheetId="5">#REF!</definedName>
    <definedName name="hard">#REF!</definedName>
    <definedName name="Header_Row">ROW(#REF!)</definedName>
    <definedName name="Height_b_n_FFL_and_Bottom_of_Pit1" localSheetId="4">#REF!</definedName>
    <definedName name="Height_b_n_FFL_and_Bottom_of_Pit1">#REF!</definedName>
    <definedName name="Height_b_n_Profile_and_Bottom_of_Pit1" localSheetId="4">#REF!</definedName>
    <definedName name="Height_b_n_Profile_and_Bottom_of_Pit1">#REF!</definedName>
    <definedName name="Height_b_n_Profile_and_FFL1" localSheetId="4">#REF!</definedName>
    <definedName name="Height_b_n_Profile_and_FFL1">#REF!</definedName>
    <definedName name="Height_b_n_Profile_and_NGL1" localSheetId="4">#REF!</definedName>
    <definedName name="Height_b_n_Profile_and_NGL1">#REF!</definedName>
    <definedName name="Height_b_n_Profile_and_RGL1" localSheetId="4">#REF!</definedName>
    <definedName name="Height_b_n_Profile_and_RGL1">#REF!</definedName>
    <definedName name="hfhfgh" localSheetId="4">#REF!</definedName>
    <definedName name="hfhfgh">#REF!</definedName>
    <definedName name="hfhfhfhff" localSheetId="4">#REF!</definedName>
    <definedName name="hfhfhfhff">#REF!</definedName>
    <definedName name="hfhfhhf" localSheetId="4">#REF!</definedName>
    <definedName name="hfhfhhf">#REF!</definedName>
    <definedName name="hfjdfhjkahfkaj" localSheetId="4">#REF!</definedName>
    <definedName name="hfjdfhjkahfkaj">#REF!</definedName>
    <definedName name="hghgh" localSheetId="4">#REF!</definedName>
    <definedName name="hghgh">#REF!</definedName>
    <definedName name="hh" localSheetId="4">#REF!</definedName>
    <definedName name="hh">#REF!</definedName>
    <definedName name="hhg_bcgf" localSheetId="4">'[1]05 Ar &amp; St'!#REF!</definedName>
    <definedName name="hhg_bcgf">'[1]05 Ar &amp; St'!#REF!</definedName>
    <definedName name="hhh" localSheetId="4">#REF!</definedName>
    <definedName name="hhh" localSheetId="5">#REF!</definedName>
    <definedName name="hhh">#REF!</definedName>
    <definedName name="hhhh" localSheetId="4">#REF!</definedName>
    <definedName name="hhhh" localSheetId="5">#REF!</definedName>
    <definedName name="hhhh">#REF!</definedName>
    <definedName name="hhhhh" localSheetId="4">#REF!</definedName>
    <definedName name="hhhhh" localSheetId="5">#REF!</definedName>
    <definedName name="hhhhh">#REF!</definedName>
    <definedName name="hhhhhh">'[17]Block A Rebar'!$H$8:$H$65275</definedName>
    <definedName name="hhjkljkljljklj" localSheetId="4">#REF!</definedName>
    <definedName name="hhjkljkljljklj" localSheetId="5">#REF!</definedName>
    <definedName name="hhjkljkljljklj">#REF!</definedName>
    <definedName name="hilina" localSheetId="4">#REF!</definedName>
    <definedName name="hilina" localSheetId="5">#REF!</definedName>
    <definedName name="hilina">#REF!</definedName>
    <definedName name="hjcgj">'[17]Block A Rebar'!$F$8:$F$66161</definedName>
    <definedName name="hjfhjfhjfjh" localSheetId="4">#REF!</definedName>
    <definedName name="hjfhjfhjfjh" localSheetId="5">#REF!</definedName>
    <definedName name="hjfhjfhjfjh">#REF!</definedName>
    <definedName name="hjgfnsdfd" localSheetId="4">#REF!</definedName>
    <definedName name="hjgfnsdfd" localSheetId="5">#REF!</definedName>
    <definedName name="hjgfnsdfd">#REF!</definedName>
    <definedName name="Int" localSheetId="4">#REF!</definedName>
    <definedName name="Int" localSheetId="5">#REF!</definedName>
    <definedName name="Int">#REF!</definedName>
    <definedName name="Interest_Rate" localSheetId="4">#REF!</definedName>
    <definedName name="Interest_Rate">#REF!</definedName>
    <definedName name="intermediateswitch" localSheetId="4">#REF!</definedName>
    <definedName name="intermediateswitch">#REF!</definedName>
    <definedName name="international" localSheetId="4">#REF!</definedName>
    <definedName name="international">#REF!</definedName>
    <definedName name="jfhjfjhjf" localSheetId="4">#REF!</definedName>
    <definedName name="jfhjfjhjf">#REF!</definedName>
    <definedName name="jfhjhfjhfjhj" localSheetId="4">#REF!</definedName>
    <definedName name="jfhjhfjhfjhj">#REF!</definedName>
    <definedName name="jfjfhh" localSheetId="4">#REF!</definedName>
    <definedName name="jfjfhh">#REF!</definedName>
    <definedName name="jgjgjgj">'[17]Block A Rebar'!$F$8:$F$66053</definedName>
    <definedName name="jhfhhffhd">'[1]05 Ar &amp; St'!#REF!</definedName>
    <definedName name="jjj" localSheetId="4">#REF!</definedName>
    <definedName name="jjj" localSheetId="5">#REF!</definedName>
    <definedName name="jjj">#REF!</definedName>
    <definedName name="jjjkjkj" localSheetId="4">#REF!</definedName>
    <definedName name="jjjkjkj" localSheetId="5">#REF!</definedName>
    <definedName name="jjjkjkj">#REF!</definedName>
    <definedName name="jkkkk" localSheetId="4">#REF!</definedName>
    <definedName name="jkkkk" localSheetId="5">#REF!</definedName>
    <definedName name="jkkkk">#REF!</definedName>
    <definedName name="jnry">'[18]A2 for above 3rd floor'!$G$56</definedName>
    <definedName name="Joinery">'[1]05 Ar &amp; St'!#REF!</definedName>
    <definedName name="jtvjbkn" localSheetId="4">#REF!</definedName>
    <definedName name="jtvjbkn" localSheetId="5">#REF!</definedName>
    <definedName name="jtvjbkn">#REF!</definedName>
    <definedName name="KASSAYE" localSheetId="4">#REF!</definedName>
    <definedName name="KASSAYE" localSheetId="5">#REF!</definedName>
    <definedName name="KASSAYE">#REF!</definedName>
    <definedName name="kk" localSheetId="4">#REF!</definedName>
    <definedName name="kk" localSheetId="5">#REF!</definedName>
    <definedName name="kk">#REF!</definedName>
    <definedName name="kkk" localSheetId="4">#REF!</definedName>
    <definedName name="kkk">#REF!</definedName>
    <definedName name="kkkkk" localSheetId="4">'[12]Solomon Weldu A2,E1-FevV'!#REF!</definedName>
    <definedName name="kkkkk">'[12]Solomon Weldu A2,E1-FevV'!#REF!</definedName>
    <definedName name="kkkkkk" localSheetId="4">'[19]Sub Structure BC = 200'!#REF!</definedName>
    <definedName name="kkkkkk">'[19]Sub Structure BC = 200'!#REF!</definedName>
    <definedName name="KWH32A1P" localSheetId="4">#REF!</definedName>
    <definedName name="KWH32A1P" localSheetId="5">#REF!</definedName>
    <definedName name="KWH32A1P">#REF!</definedName>
    <definedName name="kwh63a1p" localSheetId="4">#REF!</definedName>
    <definedName name="kwh63a1p" localSheetId="5">#REF!</definedName>
    <definedName name="kwh63a1p">#REF!</definedName>
    <definedName name="KWH63A3P" localSheetId="4">#REF!</definedName>
    <definedName name="KWH63A3P" localSheetId="5">#REF!</definedName>
    <definedName name="KWH63A3P">#REF!</definedName>
    <definedName name="Landscaping" localSheetId="4">'[1]05 Ar &amp; St'!#REF!</definedName>
    <definedName name="Landscaping" localSheetId="5">'[1]05 Ar &amp; St'!#REF!</definedName>
    <definedName name="Landscaping">'[1]05 Ar &amp; St'!#REF!</definedName>
    <definedName name="Last_Row" localSheetId="4">IF('Re-bar Incinerator &amp; Ash Pit'!Values_Entered,[0]!Header_Row+'Re-bar Incinerator &amp; Ash Pit'!Number_of_Payments,[0]!Header_Row)</definedName>
    <definedName name="Last_Row" localSheetId="5">IF('TO-1'!Values_Entered,Header_Row+'TO-1'!Number_of_Payments,Header_Row)</definedName>
    <definedName name="Last_Row">IF('Re-bar Incinerator &amp; Ash Pit'!Values_Entered,Header_Row+'Re-bar Incinerator &amp; Ash Pit'!Number_of_Payments,Header_Row)</definedName>
    <definedName name="latch" localSheetId="4">#REF!</definedName>
    <definedName name="latch" localSheetId="5">#REF!</definedName>
    <definedName name="latch">#REF!</definedName>
    <definedName name="ldsp">'[18]A2 for above 3rd floor'!$G$145</definedName>
    <definedName name="Length">'[13]Sub-Structure Rein'!$F$1:$F$65536</definedName>
    <definedName name="length1">'[3]RHS and Lattice purline A-2'!$F$1:$F$65536</definedName>
    <definedName name="lightpoint" localSheetId="4">#REF!</definedName>
    <definedName name="lightpoint" localSheetId="5">#REF!</definedName>
    <definedName name="lightpoint">#REF!</definedName>
    <definedName name="llll" localSheetId="4">#REF!</definedName>
    <definedName name="llll" localSheetId="5">#REF!</definedName>
    <definedName name="llll">#REF!</definedName>
    <definedName name="lllllll" localSheetId="4">#REF!</definedName>
    <definedName name="lllllll" localSheetId="5">#REF!</definedName>
    <definedName name="lllllll">#REF!</definedName>
    <definedName name="LNG">'[9]Supr Rebar'!$F:$F</definedName>
    <definedName name="Loan_Amount" localSheetId="4">#REF!</definedName>
    <definedName name="Loan_Amount" localSheetId="5">#REF!</definedName>
    <definedName name="Loan_Amount">#REF!</definedName>
    <definedName name="Loan_Start" localSheetId="4">#REF!</definedName>
    <definedName name="Loan_Start" localSheetId="5">#REF!</definedName>
    <definedName name="Loan_Start">#REF!</definedName>
    <definedName name="Loan_Years" localSheetId="4">#REF!</definedName>
    <definedName name="Loan_Years" localSheetId="5">#REF!</definedName>
    <definedName name="Loan_Years">#REF!</definedName>
    <definedName name="lot" localSheetId="4">#REF!</definedName>
    <definedName name="lot">#REF!</definedName>
    <definedName name="M">'[9]Supr Rebar'!$H:$H</definedName>
    <definedName name="masa" localSheetId="4">#REF!</definedName>
    <definedName name="masa" localSheetId="5">#REF!</definedName>
    <definedName name="masa">#REF!</definedName>
    <definedName name="masb" localSheetId="4">#REF!</definedName>
    <definedName name="masb" localSheetId="5">#REF!</definedName>
    <definedName name="masb">#REF!</definedName>
    <definedName name="Masonry_Work">'[1]05 Sub Structure BC = 300'!$M$62</definedName>
    <definedName name="Mbr">'[13]Sub-Structure Rein'!$H$1:$H$65536</definedName>
    <definedName name="mccb1000a3p" localSheetId="4">#REF!</definedName>
    <definedName name="mccb1000a3p" localSheetId="5">#REF!</definedName>
    <definedName name="mccb1000a3p">#REF!</definedName>
    <definedName name="mccb100a3p" localSheetId="4">#REF!</definedName>
    <definedName name="mccb100a3p" localSheetId="5">#REF!</definedName>
    <definedName name="mccb100a3p">#REF!</definedName>
    <definedName name="mccb1250a3p" localSheetId="4">#REF!</definedName>
    <definedName name="mccb1250a3p" localSheetId="5">#REF!</definedName>
    <definedName name="mccb1250a3p">#REF!</definedName>
    <definedName name="mccb125a3p" localSheetId="4">#REF!</definedName>
    <definedName name="mccb125a3p">#REF!</definedName>
    <definedName name="mccb1600a3p" localSheetId="4">#REF!</definedName>
    <definedName name="mccb1600a3p">#REF!</definedName>
    <definedName name="mccb160a3p" localSheetId="4">#REF!</definedName>
    <definedName name="mccb160a3p">#REF!</definedName>
    <definedName name="mccb200a3p" localSheetId="4">#REF!</definedName>
    <definedName name="mccb200a3p">#REF!</definedName>
    <definedName name="mccb250a3p" localSheetId="4">#REF!</definedName>
    <definedName name="mccb250a3p">#REF!</definedName>
    <definedName name="mccb315a3p" localSheetId="4">#REF!</definedName>
    <definedName name="mccb315a3p">#REF!</definedName>
    <definedName name="mccb350a3p" localSheetId="4">#REF!</definedName>
    <definedName name="mccb350a3p">#REF!</definedName>
    <definedName name="mccb400a3p" localSheetId="4">#REF!</definedName>
    <definedName name="mccb400a3p">#REF!</definedName>
    <definedName name="mccb500a3p" localSheetId="4">#REF!</definedName>
    <definedName name="mccb500a3p">#REF!</definedName>
    <definedName name="mccb630a3p" localSheetId="4">#REF!</definedName>
    <definedName name="mccb630a3p">#REF!</definedName>
    <definedName name="mccb80a3p" localSheetId="4">#REF!</definedName>
    <definedName name="mccb80a3p">#REF!</definedName>
    <definedName name="Metal_Work" localSheetId="4">'[1]05 Ar &amp; St'!#REF!</definedName>
    <definedName name="Metal_Work">'[1]05 Ar &amp; St'!#REF!</definedName>
    <definedName name="MEWD" localSheetId="4">#REF!</definedName>
    <definedName name="MEWD" localSheetId="5">#REF!</definedName>
    <definedName name="MEWD">#REF!</definedName>
    <definedName name="mh" localSheetId="5">'[1]05 Ar &amp; St'!#REF!</definedName>
    <definedName name="mh">'[1]05 Ar &amp; St'!#REF!</definedName>
    <definedName name="mmm" localSheetId="4">#REF!</definedName>
    <definedName name="mmm" localSheetId="5">#REF!</definedName>
    <definedName name="mmm">#REF!</definedName>
    <definedName name="mmmmmm" localSheetId="4">#REF!</definedName>
    <definedName name="mmmmmm" localSheetId="5">#REF!</definedName>
    <definedName name="mmmmmm">#REF!</definedName>
    <definedName name="movement_sensor" localSheetId="4">#REF!</definedName>
    <definedName name="movement_sensor" localSheetId="5">#REF!</definedName>
    <definedName name="movement_sensor">#REF!</definedName>
    <definedName name="MR">'[20]communal sub r-bar'!$H$1:$H$65536</definedName>
    <definedName name="mtl">'[18]A2 for above 3rd floor'!$G$74</definedName>
    <definedName name="nbnnnb" localSheetId="4">#REF!</definedName>
    <definedName name="nbnnnb" localSheetId="5">#REF!</definedName>
    <definedName name="nbnnnb">#REF!</definedName>
    <definedName name="new">'[21] analysis'!$J$64</definedName>
    <definedName name="NEWR">'[21] analysis'!$J$64</definedName>
    <definedName name="nnbnbnbnbc" localSheetId="4">#REF!</definedName>
    <definedName name="nnbnbnbnbc" localSheetId="5">#REF!</definedName>
    <definedName name="nnbnbnbnbc">#REF!</definedName>
    <definedName name="nnnnc" localSheetId="4">#REF!</definedName>
    <definedName name="nnnnc" localSheetId="5">#REF!</definedName>
    <definedName name="nnnnc">#REF!</definedName>
    <definedName name="nnnnnn" localSheetId="4">'[1]05 Ar &amp; St'!#REF!</definedName>
    <definedName name="nnnnnn" localSheetId="5">'[1]05 Ar &amp; St'!#REF!</definedName>
    <definedName name="nnnnnn">'[1]05 Ar &amp; St'!#REF!</definedName>
    <definedName name="Num_Pmt_Per_Year" localSheetId="4">#REF!</definedName>
    <definedName name="Num_Pmt_Per_Year" localSheetId="5">#REF!</definedName>
    <definedName name="Num_Pmt_Per_Year">#REF!</definedName>
    <definedName name="Number_of_Payments" localSheetId="4">MATCH(0.01,'Re-bar Incinerator &amp; Ash Pit'!End_Bal,-1)+1</definedName>
    <definedName name="Number_of_Payments" localSheetId="5">MATCH(0.01,End_Bal,-1)+1</definedName>
    <definedName name="Number_of_Payments">MATCH(0.01,End_Bal,-1)+1</definedName>
    <definedName name="nvnvnvnv" localSheetId="4">#REF!</definedName>
    <definedName name="nvnvnvnv" localSheetId="5">#REF!</definedName>
    <definedName name="nvnvnvnv">#REF!</definedName>
    <definedName name="pacific095136" localSheetId="4">#REF!</definedName>
    <definedName name="pacific095136" localSheetId="5">#REF!</definedName>
    <definedName name="pacific095136">#REF!</definedName>
    <definedName name="pacific095236" localSheetId="4">#REF!</definedName>
    <definedName name="pacific095236" localSheetId="5">#REF!</definedName>
    <definedName name="pacific095236">#REF!</definedName>
    <definedName name="paint" localSheetId="4">#REF!</definedName>
    <definedName name="paint">#REF!</definedName>
    <definedName name="Pay_Date" localSheetId="4">#REF!</definedName>
    <definedName name="Pay_Date">#REF!</definedName>
    <definedName name="Pay_Num" localSheetId="4">#REF!</definedName>
    <definedName name="Pay_Num">#REF!</definedName>
    <definedName name="Payment_Date" localSheetId="4">DATE(YEAR('Re-bar Incinerator &amp; Ash Pit'!Loan_Start),MONTH('Re-bar Incinerator &amp; Ash Pit'!Loan_Start)+Payment_Number,DAY('Re-bar Incinerator &amp; Ash Pit'!Loan_Start))</definedName>
    <definedName name="Payment_Date" localSheetId="5">DATE(YEAR('TO-1'!Loan_Start),MONTH('TO-1'!Loan_Start)+Payment_Number,DAY('TO-1'!Loan_Start))</definedName>
    <definedName name="Payment_Date">DATE(YEAR(Loan_Start),MONTH(Loan_Start)+Payment_Number,DAY(Loan_Start))</definedName>
    <definedName name="photocell" localSheetId="4">#REF!</definedName>
    <definedName name="photocell" localSheetId="5">#REF!</definedName>
    <definedName name="photocell">#REF!</definedName>
    <definedName name="plate_range" localSheetId="4">#REF!</definedName>
    <definedName name="plate_range" localSheetId="5">#REF!</definedName>
    <definedName name="plate_range">#REF!</definedName>
    <definedName name="Plates" localSheetId="4">#REF!</definedName>
    <definedName name="Plates" localSheetId="5">#REF!</definedName>
    <definedName name="Plates">#REF!</definedName>
    <definedName name="pnt">'[18]A2 for above 3rd floor'!$G$134</definedName>
    <definedName name="po" localSheetId="4">#REF!</definedName>
    <definedName name="po" localSheetId="5">#REF!</definedName>
    <definedName name="po">#REF!</definedName>
    <definedName name="point" localSheetId="4">#REF!</definedName>
    <definedName name="point" localSheetId="5">#REF!</definedName>
    <definedName name="point">#REF!</definedName>
    <definedName name="POOOOOOOO" localSheetId="4">#REF!</definedName>
    <definedName name="POOOOOOOO" localSheetId="5">#REF!</definedName>
    <definedName name="POOOOOOOO">#REF!</definedName>
    <definedName name="poouuuuuuuuu" localSheetId="4">#REF!</definedName>
    <definedName name="poouuuuuuuuu">#REF!</definedName>
    <definedName name="potyyyy" localSheetId="4">#REF!</definedName>
    <definedName name="potyyyy">#REF!</definedName>
    <definedName name="poweroutlet25a1p3x6" localSheetId="4">#REF!</definedName>
    <definedName name="poweroutlet25a1p3x6">#REF!</definedName>
    <definedName name="poweroutlet25a3p4x6" localSheetId="4">#REF!</definedName>
    <definedName name="poweroutlet25a3p4x6">#REF!</definedName>
    <definedName name="ppki">#REF!</definedName>
    <definedName name="prev_qty_sup">'[22] Ar &amp; St'!$H$1:$H$65536</definedName>
    <definedName name="prev_qy_sub">'[10]Sub Structure BC = 300'!$H$1:$H$65536</definedName>
    <definedName name="PrevAMTsb">'[1]05 Sub Structure BC = 300'!$K$1:$K$65536</definedName>
    <definedName name="PrevAMTspr">'[1]05 Ar &amp; St'!$K$1:$K$65536</definedName>
    <definedName name="PrevAmtSub2" localSheetId="4">#REF!</definedName>
    <definedName name="PrevAmtSub2" localSheetId="5">#REF!</definedName>
    <definedName name="PrevAmtSub2">#REF!</definedName>
    <definedName name="preventorp1" localSheetId="4">#REF!</definedName>
    <definedName name="preventorp1" localSheetId="5">#REF!</definedName>
    <definedName name="preventorp1">#REF!</definedName>
    <definedName name="preventorp2" localSheetId="4">#REF!</definedName>
    <definedName name="preventorp2" localSheetId="5">#REF!</definedName>
    <definedName name="preventorp2">#REF!</definedName>
    <definedName name="preventorp3" localSheetId="4">#REF!</definedName>
    <definedName name="preventorp3">#REF!</definedName>
    <definedName name="preventorp4" localSheetId="4">#REF!</definedName>
    <definedName name="preventorp4">#REF!</definedName>
    <definedName name="prevqty2" localSheetId="4">#REF!</definedName>
    <definedName name="prevqty2">#REF!</definedName>
    <definedName name="PrevQTYsb">'[1]05 Sub Structure BC = 300'!$H$1:$H$65536</definedName>
    <definedName name="PrevQTYsb2" localSheetId="4">#REF!</definedName>
    <definedName name="PrevQTYsb2" localSheetId="5">#REF!</definedName>
    <definedName name="PrevQTYsb2">#REF!</definedName>
    <definedName name="PrevQTYspr">'[1]05 Ar &amp; St'!$H$1:$H$65536</definedName>
    <definedName name="PrevQtysub2" localSheetId="4">#REF!</definedName>
    <definedName name="PrevQtysub2" localSheetId="5">#REF!</definedName>
    <definedName name="PrevQtysub2">#REF!</definedName>
    <definedName name="Princ" localSheetId="4">#REF!</definedName>
    <definedName name="Princ" localSheetId="5">#REF!</definedName>
    <definedName name="Princ">#REF!</definedName>
    <definedName name="_xlnm.Print_Area" localSheetId="3">BOQ!$A$1:$F$89</definedName>
    <definedName name="_xlnm.Print_Area" localSheetId="0">'Cover Page'!$A$1:$J$40</definedName>
    <definedName name="_xlnm.Print_Area" localSheetId="1">'preamble to BOQ'!$A$1:$A$41</definedName>
    <definedName name="_xlnm.Print_Area" localSheetId="2">Summary!$A$1:$C$32</definedName>
    <definedName name="Print_Area_Reset" localSheetId="4">OFFSET('Re-bar Incinerator &amp; Ash Pit'!Full_Print,0,0,'Re-bar Incinerator &amp; Ash Pit'!Last_Row)</definedName>
    <definedName name="Print_Area_Reset" localSheetId="5">OFFSET('TO-1'!Full_Print,0,0,'TO-1'!Last_Row)</definedName>
    <definedName name="Print_Area_Reset">OFFSET(Full_Print,0,0,Last_Row)</definedName>
    <definedName name="_xlnm.Print_Titles" localSheetId="3">BOQ!$2:$2</definedName>
    <definedName name="ptli" localSheetId="4">#REF!</definedName>
    <definedName name="ptli" localSheetId="5">#REF!</definedName>
    <definedName name="ptli">#REF!</definedName>
    <definedName name="pvcconductor1.5" localSheetId="4">#REF!</definedName>
    <definedName name="pvcconductor1.5" localSheetId="5">#REF!</definedName>
    <definedName name="pvcconductor1.5">#REF!</definedName>
    <definedName name="pvcconductor10" localSheetId="4">#REF!</definedName>
    <definedName name="pvcconductor10" localSheetId="5">#REF!</definedName>
    <definedName name="pvcconductor10">#REF!</definedName>
    <definedName name="pvcconductor16" localSheetId="4">#REF!</definedName>
    <definedName name="pvcconductor16">#REF!</definedName>
    <definedName name="pvcconductor2.5" localSheetId="4">#REF!</definedName>
    <definedName name="pvcconductor2.5">#REF!</definedName>
    <definedName name="pvcconductor25" localSheetId="4">#REF!</definedName>
    <definedName name="pvcconductor25">#REF!</definedName>
    <definedName name="pvcconductor4" localSheetId="4">#REF!</definedName>
    <definedName name="pvcconductor4">#REF!</definedName>
    <definedName name="pvcconductor6" localSheetId="4">#REF!</definedName>
    <definedName name="pvcconductor6">#REF!</definedName>
    <definedName name="Q" localSheetId="4">#REF!</definedName>
    <definedName name="Q">#REF!</definedName>
    <definedName name="rahel" localSheetId="4">#REF!</definedName>
    <definedName name="rahel">#REF!</definedName>
    <definedName name="Ratesb">'[1]05 Sub Structure BC = 300'!$E$1:$E$65536</definedName>
    <definedName name="Ratesp">'[1]05 Ar &amp; St'!$E$1:$E$65536</definedName>
    <definedName name="RB">'[9]Supr Rebar'!$I:$I</definedName>
    <definedName name="Rbar1">'[3]RHS and Lattice purline A-2'!$I$1:$I$65536</definedName>
    <definedName name="Rbr">'[13]Sub-Structure Rein'!$I$1:$I$65536</definedName>
    <definedName name="rei" localSheetId="4">#REF!</definedName>
    <definedName name="rei" localSheetId="5">#REF!</definedName>
    <definedName name="rei">#REF!</definedName>
    <definedName name="rende" localSheetId="4">#REF!</definedName>
    <definedName name="rende" localSheetId="5">#REF!</definedName>
    <definedName name="rende">#REF!</definedName>
    <definedName name="Reside" localSheetId="4">#REF!</definedName>
    <definedName name="Reside" localSheetId="5">#REF!</definedName>
    <definedName name="Reside">#REF!</definedName>
    <definedName name="rf">'[18]A2 for above 3rd floor'!$G$49</definedName>
    <definedName name="RFT">'[1]05 Ar &amp; St'!#REF!</definedName>
    <definedName name="rhsprofile" localSheetId="4">#REF!</definedName>
    <definedName name="rhsprofile" localSheetId="5">#REF!</definedName>
    <definedName name="rhsprofile">#REF!</definedName>
    <definedName name="roofing_range">[10]Roofing!$A$1:$F$65536</definedName>
    <definedName name="Roofing_total" localSheetId="4">#REF!</definedName>
    <definedName name="Roofing_total" localSheetId="5">#REF!</definedName>
    <definedName name="Roofing_total">#REF!</definedName>
    <definedName name="s" localSheetId="4">#REF!</definedName>
    <definedName name="s" localSheetId="5">#REF!</definedName>
    <definedName name="s">#REF!</definedName>
    <definedName name="SALI_REMOTE" localSheetId="4">#REF!</definedName>
    <definedName name="SALI_REMOTE" localSheetId="5">#REF!</definedName>
    <definedName name="SALI_REMOTE">#REF!</definedName>
    <definedName name="sat_tv_fm" localSheetId="4">#REF!</definedName>
    <definedName name="sat_tv_fm">#REF!</definedName>
    <definedName name="sat_tv_fm_l" localSheetId="4">#REF!</definedName>
    <definedName name="sat_tv_fm_l">#REF!</definedName>
    <definedName name="sat_tv_fm_t" localSheetId="4">#REF!</definedName>
    <definedName name="sat_tv_fm_t">#REF!</definedName>
    <definedName name="sbgslbg" localSheetId="4">#REF!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 localSheetId="4">#REF!</definedName>
    <definedName name="SBQTY" localSheetId="5">#REF!</definedName>
    <definedName name="SBQTY">#REF!</definedName>
    <definedName name="Sched_Pay" localSheetId="4">#REF!</definedName>
    <definedName name="Sched_Pay" localSheetId="5">#REF!</definedName>
    <definedName name="Sched_Pay">#REF!</definedName>
    <definedName name="Scheduled_Extra_Payments" localSheetId="4">#REF!</definedName>
    <definedName name="Scheduled_Extra_Payments" localSheetId="5">#REF!</definedName>
    <definedName name="Scheduled_Extra_Payments">#REF!</definedName>
    <definedName name="Scheduled_Interest_Rate" localSheetId="4">#REF!</definedName>
    <definedName name="Scheduled_Interest_Rate">#REF!</definedName>
    <definedName name="Scheduled_Monthly_Payment" localSheetId="4">#REF!</definedName>
    <definedName name="Scheduled_Monthly_Payment">#REF!</definedName>
    <definedName name="screed" localSheetId="4">#REF!</definedName>
    <definedName name="screed">#REF!</definedName>
    <definedName name="sene" localSheetId="4">#REF!</definedName>
    <definedName name="sene">#REF!</definedName>
    <definedName name="SERVICE" localSheetId="4">#REF!</definedName>
    <definedName name="SERVICE">#REF!</definedName>
    <definedName name="sfa">'[24]05 A-2 300kp Shop Sup St.'!$A$1:$F$65536</definedName>
    <definedName name="sfgasg" localSheetId="4">#REF!</definedName>
    <definedName name="sfgasg" localSheetId="5">#REF!</definedName>
    <definedName name="sfgasg">#REF!</definedName>
    <definedName name="sFlr">'[25]05 RB A-2 300kp Shop Sub St.'!$G$1:$G$65536</definedName>
    <definedName name="singleswitch" localSheetId="4">#REF!</definedName>
    <definedName name="singleswitch" localSheetId="5">#REF!</definedName>
    <definedName name="singleswitch">#REF!</definedName>
    <definedName name="singleswitchwp" localSheetId="4">#REF!</definedName>
    <definedName name="singleswitchwp" localSheetId="5">#REF!</definedName>
    <definedName name="singleswitchwp">#REF!</definedName>
    <definedName name="sinto" localSheetId="4">#REF!</definedName>
    <definedName name="sinto" localSheetId="5">#REF!</definedName>
    <definedName name="sinto">#REF!</definedName>
    <definedName name="sMbr">'[25]05 RB A-2 300kp Shop Sub St.'!$H$1:$H$65536</definedName>
    <definedName name="socket10a1p" localSheetId="4">#REF!</definedName>
    <definedName name="socket10a1p" localSheetId="5">#REF!</definedName>
    <definedName name="socket10a1p">#REF!</definedName>
    <definedName name="socket16a1p" localSheetId="4">#REF!</definedName>
    <definedName name="socket16a1p" localSheetId="5">#REF!</definedName>
    <definedName name="socket16a1p">#REF!</definedName>
    <definedName name="SOCKET16A3P" localSheetId="4">#REF!</definedName>
    <definedName name="SOCKET16A3P" localSheetId="5">#REF!</definedName>
    <definedName name="SOCKET16A3P">#REF!</definedName>
    <definedName name="socket16a3x4" localSheetId="4">#REF!</definedName>
    <definedName name="socket16a3x4">#REF!</definedName>
    <definedName name="SOCKET20A1P" localSheetId="4">#REF!</definedName>
    <definedName name="SOCKET20A1P">#REF!</definedName>
    <definedName name="socketoutlet_schucko" localSheetId="4">#REF!</definedName>
    <definedName name="socketoutlet_schucko">#REF!</definedName>
    <definedName name="socketwithswitch16a1p" localSheetId="4">#REF!</definedName>
    <definedName name="socketwithswitch16a1p">#REF!</definedName>
    <definedName name="socketwp10a1p" localSheetId="4">#REF!</definedName>
    <definedName name="socketwp10a1p">#REF!</definedName>
    <definedName name="spblk">'[18]A2 for above 3rd floor'!$G$41</definedName>
    <definedName name="spco">'[18]A2 for above 3rd floor'!$G$31</definedName>
    <definedName name="SPECIFICATION" localSheetId="4">#REF!</definedName>
    <definedName name="SPECIFICATION" localSheetId="5">#REF!</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 localSheetId="4">#REF!</definedName>
    <definedName name="SprQTY" localSheetId="5">#REF!</definedName>
    <definedName name="SprQTY">#REF!</definedName>
    <definedName name="srgas" localSheetId="4">#REF!</definedName>
    <definedName name="srgas" localSheetId="5">#REF!</definedName>
    <definedName name="srgas">#REF!</definedName>
    <definedName name="ss" localSheetId="4">'[1]05 RB A-2 300kp Res. Sub St.'!#REF!</definedName>
    <definedName name="ss" localSheetId="5">'[1]05 RB A-2 300kp Res. Sub St.'!#REF!</definedName>
    <definedName name="ss">'[1]05 RB A-2 300kp Res. Sub St.'!#REF!</definedName>
    <definedName name="ss." localSheetId="4">#REF!</definedName>
    <definedName name="ss." localSheetId="5">#REF!</definedName>
    <definedName name="ss.">#REF!</definedName>
    <definedName name="sshgyighjkuhv" localSheetId="4">#REF!</definedName>
    <definedName name="sshgyighjkuhv" localSheetId="5">#REF!</definedName>
    <definedName name="sshgyighjkuhv">#REF!</definedName>
    <definedName name="ssss" localSheetId="4">#REF!</definedName>
    <definedName name="ssss">#REF!</definedName>
    <definedName name="ssssss" localSheetId="4">'[1]05 Ar &amp; St'!#REF!</definedName>
    <definedName name="ssssss">'[1]05 Ar &amp; St'!#REF!</definedName>
    <definedName name="ssssssssssssssssssssssssssssssssssssssssssssss" localSheetId="4">#REF!</definedName>
    <definedName name="ssssssssssssssssssssssssssssssssssssssssssssss" localSheetId="5">#REF!</definedName>
    <definedName name="ssssssssssssssssssssssssssssssssssssssssssssss">#REF!</definedName>
    <definedName name="staf" localSheetId="4">#REF!</definedName>
    <definedName name="staf" localSheetId="5">#REF!</definedName>
    <definedName name="staf">#REF!</definedName>
    <definedName name="staircasetimerswitch" localSheetId="4">#REF!</definedName>
    <definedName name="staircasetimerswitch" localSheetId="5">#REF!</definedName>
    <definedName name="staircasetimerswitch">#REF!</definedName>
    <definedName name="steelmast20" localSheetId="4">#REF!</definedName>
    <definedName name="steelmast20">#REF!</definedName>
    <definedName name="steelpole12" localSheetId="4">#REF!</definedName>
    <definedName name="steelpole12">#REF!</definedName>
    <definedName name="steelpole3" localSheetId="4">#REF!</definedName>
    <definedName name="steelpole3">#REF!</definedName>
    <definedName name="steelpole6" localSheetId="4">#REF!</definedName>
    <definedName name="steelpole6">#REF!</definedName>
    <definedName name="steelpole9" localSheetId="4">#REF!</definedName>
    <definedName name="steelpole9">#REF!</definedName>
    <definedName name="Stirupp_Info" localSheetId="4">#REF!</definedName>
    <definedName name="Stirupp_Info">#REF!</definedName>
    <definedName name="Stl_Truss">'[13]T-OFF'!$A$1:$F$65536</definedName>
    <definedName name="Str_Steel_Work">'[1]05 Ar &amp; St'!#REF!</definedName>
    <definedName name="stralstl">'[18]A2 for above 3rd floor'!$G$103</definedName>
    <definedName name="Structural_steel_work" localSheetId="4">#REF!</definedName>
    <definedName name="Structural_steel_work" localSheetId="5">#REF!</definedName>
    <definedName name="Structural_steel_work">#REF!</definedName>
    <definedName name="Structural_steel_work_total">'[8] Ar &amp; St'!$M$77</definedName>
    <definedName name="strutural_steel_total">'[26]08 Ar &amp; St'!$M$23</definedName>
    <definedName name="sub" localSheetId="4">#REF!</definedName>
    <definedName name="sub" localSheetId="5">#REF!</definedName>
    <definedName name="sub">#REF!</definedName>
    <definedName name="Sub_Concrete" localSheetId="4">#REF!</definedName>
    <definedName name="Sub_Concrete" localSheetId="5">#REF!</definedName>
    <definedName name="Sub_Concrete">#REF!</definedName>
    <definedName name="Sub_Concrete_Work">'[1]05 Sub Structure BC = 300'!$M$57</definedName>
    <definedName name="Sub_Structure">'[1]05 Summary'!$E$21</definedName>
    <definedName name="subdia">'[27]RB E-1 300kp SHOP. Sub St.'!$D$1:$D$65536</definedName>
    <definedName name="sum" localSheetId="4">#REF!</definedName>
    <definedName name="sum" localSheetId="5">#REF!</definedName>
    <definedName name="sum">#REF!</definedName>
    <definedName name="Sum?" localSheetId="4">#REF!</definedName>
    <definedName name="Sum?" localSheetId="5">#REF!</definedName>
    <definedName name="Sum?">#REF!</definedName>
    <definedName name="super">'[1]05 A-2 300kp Sup St.'!$A$1:$F$65536</definedName>
    <definedName name="Super_concrete_range">'[10]E-1 300kp Res. Sup St.'!$A$1:$F$65536</definedName>
    <definedName name="Super_Concrete_Work">'[1]05 Ar &amp; St'!$M$40</definedName>
    <definedName name="super_qty_range">'[5]E-1 200kp  Sup St.'!$A$1:$F$65536</definedName>
    <definedName name="Super_Structure">'[1]05 Summary'!$E$37</definedName>
    <definedName name="supper" localSheetId="4">#REF!</definedName>
    <definedName name="supper" localSheetId="5">#REF!</definedName>
    <definedName name="supper">#REF!</definedName>
    <definedName name="surfacepanel12acb" localSheetId="4">#REF!</definedName>
    <definedName name="surfacepanel12acb" localSheetId="5">#REF!</definedName>
    <definedName name="surfacepanel12acb">#REF!</definedName>
    <definedName name="surfacepanel24acb" localSheetId="4">#REF!</definedName>
    <definedName name="surfacepanel24acb" localSheetId="5">#REF!</definedName>
    <definedName name="surfacepanel24acb">#REF!</definedName>
    <definedName name="surfacepanel36acb" localSheetId="4">#REF!</definedName>
    <definedName name="surfacepanel36acb">#REF!</definedName>
    <definedName name="surfacepanel8acb" localSheetId="4">#REF!</definedName>
    <definedName name="surfacepanel8acb">#REF!</definedName>
    <definedName name="surgearrester_40" localSheetId="4">#REF!</definedName>
    <definedName name="surgearrester_40">#REF!</definedName>
    <definedName name="surgearrester_70" localSheetId="4">#REF!</definedName>
    <definedName name="surgearrester_70">#REF!</definedName>
    <definedName name="surv" localSheetId="4">#REF!</definedName>
    <definedName name="surv">#REF!</definedName>
    <definedName name="SURVICE" localSheetId="4">#REF!</definedName>
    <definedName name="SURVICE">#REF!</definedName>
    <definedName name="t" localSheetId="4">#REF!</definedName>
    <definedName name="t">#REF!</definedName>
    <definedName name="tcs058136il" localSheetId="4">#REF!</definedName>
    <definedName name="tcs058136il">#REF!</definedName>
    <definedName name="tcs058136io" localSheetId="4">#REF!</definedName>
    <definedName name="tcs058136io">#REF!</definedName>
    <definedName name="tcs058136ip" localSheetId="4">#REF!</definedName>
    <definedName name="tcs058136ip">#REF!</definedName>
    <definedName name="tcs058236dl" localSheetId="4">#REF!</definedName>
    <definedName name="tcs058236dl">#REF!</definedName>
    <definedName name="tcs058236do" localSheetId="4">#REF!</definedName>
    <definedName name="tcs058236do">#REF!</definedName>
    <definedName name="tcs058236dp" localSheetId="4">#REF!</definedName>
    <definedName name="tcs058236dp">#REF!</definedName>
    <definedName name="TECHN" localSheetId="4">#REF!</definedName>
    <definedName name="TECHN" localSheetId="5">#REF!</definedName>
    <definedName name="TECHN">#N/A</definedName>
    <definedName name="tel" localSheetId="4">#REF!</definedName>
    <definedName name="tel" localSheetId="5">#REF!</definedName>
    <definedName name="tel">#REF!</definedName>
    <definedName name="telephonepoint" localSheetId="4">#REF!</definedName>
    <definedName name="telephonepoint" localSheetId="5">#REF!</definedName>
    <definedName name="telephonepoint">#REF!</definedName>
    <definedName name="Test">'[1]05 Summary'!$E$14</definedName>
    <definedName name="testclamp25x3" localSheetId="4">#REF!</definedName>
    <definedName name="testclamp25x3" localSheetId="5">#REF!</definedName>
    <definedName name="testclamp25x3">#REF!</definedName>
    <definedName name="testclamp5070" localSheetId="4">#REF!</definedName>
    <definedName name="testclamp5070" localSheetId="5">#REF!</definedName>
    <definedName name="testclamp5070">#REF!</definedName>
    <definedName name="Three_H_A_2" localSheetId="4">'[28]Solomon Weldu A2,E1-FevV'!#REF!</definedName>
    <definedName name="Three_H_A_2" localSheetId="5">'[28]Solomon Weldu A2,E1-FevV'!#REF!</definedName>
    <definedName name="Three_H_A_2">'[28]Solomon Weldu A2,E1-FevV'!#REF!</definedName>
    <definedName name="timerswitch" localSheetId="4">#REF!</definedName>
    <definedName name="timerswitch" localSheetId="5">#REF!</definedName>
    <definedName name="timerswitch">#REF!</definedName>
    <definedName name="tms136gdl140" localSheetId="4">#REF!</definedName>
    <definedName name="tms136gdl140" localSheetId="5">#REF!</definedName>
    <definedName name="tms136gdl140">#REF!</definedName>
    <definedName name="tms136gkd140" localSheetId="4">#REF!</definedName>
    <definedName name="tms136gkd140" localSheetId="5">#REF!</definedName>
    <definedName name="tms136gkd140">#REF!</definedName>
    <definedName name="tms236gkh240" localSheetId="4">#REF!</definedName>
    <definedName name="tms236gkh240">#REF!</definedName>
    <definedName name="TodateQTYspr">'[1]05 Ar &amp; St'!$J$1:$J$65536</definedName>
    <definedName name="Total">'[13]Sub-Structure Rein'!$J$1:$J$65536</definedName>
    <definedName name="Total_block_work" localSheetId="4">#REF!</definedName>
    <definedName name="Total_block_work" localSheetId="5">#REF!</definedName>
    <definedName name="Total_block_work">#REF!</definedName>
    <definedName name="Total_Interest" localSheetId="4">#REF!</definedName>
    <definedName name="Total_Interest" localSheetId="5">#REF!</definedName>
    <definedName name="Total_Interest">#REF!</definedName>
    <definedName name="Total_Pay" localSheetId="4">#REF!</definedName>
    <definedName name="Total_Pay" localSheetId="5">#REF!</definedName>
    <definedName name="Total_Pay">#REF!</definedName>
    <definedName name="Total_Structural_Steel_Work">'[29]06 to 08 Ar &amp; St'!$M$69</definedName>
    <definedName name="Total_summary" localSheetId="4">#REF!</definedName>
    <definedName name="Total_summary" localSheetId="5">#REF!</definedName>
    <definedName name="Total_summary">#REF!</definedName>
    <definedName name="total1">'[3]RHS and Lattice purline A-2'!$J$1:$J$65536</definedName>
    <definedName name="total2">'[4]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 localSheetId="4">#REF!</definedName>
    <definedName name="TotalDayworks2" localSheetId="5">#REF!</definedName>
    <definedName name="TotalDayworks2">#REF!</definedName>
    <definedName name="TotalEarthworks10" localSheetId="4">'[30]Bills of Quantities'!#REF!</definedName>
    <definedName name="TotalEarthworks10">'[30]Bills of Quantities'!#REF!</definedName>
    <definedName name="TotalEarthworks11" localSheetId="4">'[30]Bills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 localSheetId="4">#REF!</definedName>
    <definedName name="TR" localSheetId="5">#REF!</definedName>
    <definedName name="TR">#N/A</definedName>
    <definedName name="TTL">'[9]Supr Rebar'!$J:$J</definedName>
    <definedName name="ttttt">#REF!</definedName>
    <definedName name="tv" localSheetId="4">#REF!</definedName>
    <definedName name="tv" localSheetId="5">#REF!</definedName>
    <definedName name="tv">#REF!</definedName>
    <definedName name="tvaerial10element" localSheetId="4">#REF!</definedName>
    <definedName name="tvaerial10element" localSheetId="5">#REF!</definedName>
    <definedName name="tvaerial10element">#REF!</definedName>
    <definedName name="tvoutletloopthrough" localSheetId="4">#REF!</definedName>
    <definedName name="tvoutletloopthrough" localSheetId="5">#REF!</definedName>
    <definedName name="tvoutletloopthrough">#REF!</definedName>
    <definedName name="tvoutletterminal" localSheetId="4">#REF!</definedName>
    <definedName name="tvoutletterminal">#REF!</definedName>
    <definedName name="tvpoint" localSheetId="4">#REF!</definedName>
    <definedName name="tvpoint">#REF!</definedName>
    <definedName name="Twenty_Five_H_A_2" localSheetId="4">'[28]Solomon Weldu A2,E1-FevV'!#REF!</definedName>
    <definedName name="Twenty_Five_H_A_2" localSheetId="5">'[28]Solomon Weldu A2,E1-FevV'!#REF!</definedName>
    <definedName name="Twenty_Five_H_A_2">'[28]Solomon Weldu A2,E1-FevV'!#REF!</definedName>
    <definedName name="Two_H" localSheetId="4">#REF!</definedName>
    <definedName name="Two_H" localSheetId="5">#REF!</definedName>
    <definedName name="Two_H">#REF!</definedName>
    <definedName name="Two_H_A_2" localSheetId="4">'[28]Solomon Weldu A2,E1-FevV'!#REF!</definedName>
    <definedName name="Two_H_A_2" localSheetId="5">'[28]Solomon Weldu A2,E1-FevV'!#REF!</definedName>
    <definedName name="Two_H_A_2">'[28]Solomon Weldu A2,E1-FevV'!#REF!</definedName>
    <definedName name="twowayswitch" localSheetId="4">#REF!</definedName>
    <definedName name="twowayswitch" localSheetId="5">#REF!</definedName>
    <definedName name="twowayswitch">#REF!</definedName>
    <definedName name="u" localSheetId="4">#REF!</definedName>
    <definedName name="u" localSheetId="5">#REF!</definedName>
    <definedName name="u">#REF!</definedName>
    <definedName name="untprice" localSheetId="4">#REF!</definedName>
    <definedName name="untprice" localSheetId="5">#REF!</definedName>
    <definedName name="untprice">#REF!</definedName>
    <definedName name="uuu">'[17]Block A Rebar'!$H$8:$H$66375</definedName>
    <definedName name="Values_Entered" localSheetId="4">IF('Re-bar Incinerator &amp; Ash Pit'!Loan_Amount*'Re-bar Incinerator &amp; Ash Pit'!Interest_Rate*'Re-bar Incinerator &amp; Ash Pit'!Loan_Years*'Re-bar Incinerator &amp; Ash Pit'!Loan_Start&gt;0,1,0)</definedName>
    <definedName name="Values_Entered" localSheetId="5">IF('TO-1'!Loan_Amount*Interest_Rate*'TO-1'!Loan_Years*'TO-1'!Loan_Start&gt;0,1,0)</definedName>
    <definedName name="Values_Entered">IF(Loan_Amount*Interest_Rate*Loan_Years*Loan_Start&gt;0,1,0)</definedName>
    <definedName name="vcvcvzcb" localSheetId="4">#REF!</definedName>
    <definedName name="vcvcvzcb" localSheetId="5">#REF!</definedName>
    <definedName name="vcvcvzcb">#REF!</definedName>
    <definedName name="vDateTime" localSheetId="4">#REF!</definedName>
    <definedName name="vDateTime" localSheetId="5">#REF!</definedName>
    <definedName name="vDateTime">#REF!</definedName>
    <definedName name="vDiastolic" localSheetId="4">#REF!</definedName>
    <definedName name="vDiastolic" localSheetId="5">#REF!</definedName>
    <definedName name="vDiastolic">#REF!</definedName>
    <definedName name="vfghdhhdh" localSheetId="4">#REF!</definedName>
    <definedName name="vfghdhhdh">#REF!</definedName>
    <definedName name="vHeartRate" localSheetId="4">#REF!</definedName>
    <definedName name="vHeartRate">#REF!</definedName>
    <definedName name="vibrationdetector" localSheetId="4">#REF!</definedName>
    <definedName name="vibrationdetector">#REF!</definedName>
    <definedName name="vSystolic" localSheetId="4">#REF!</definedName>
    <definedName name="vSystolic">#REF!</definedName>
    <definedName name="vvvvvvvv" localSheetId="4">#REF!</definedName>
    <definedName name="vvvvvvvv">#REF!</definedName>
    <definedName name="wallglobe" localSheetId="4">#REF!</definedName>
    <definedName name="wallglobe">#REF!</definedName>
    <definedName name="wer" localSheetId="4">#REF!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 localSheetId="4">#REF!</definedName>
    <definedName name="xbxbbxbx" localSheetId="5">#REF!</definedName>
    <definedName name="xbxbbxbx">#REF!</definedName>
    <definedName name="xCCc" localSheetId="4">#REF!</definedName>
    <definedName name="xCCc" localSheetId="5">#REF!</definedName>
    <definedName name="xCCc">#REF!</definedName>
    <definedName name="xczczc">'[32]Windows and Doors'!$A$5:$Y$10</definedName>
    <definedName name="xxx" localSheetId="4">#REF!</definedName>
    <definedName name="xxx" localSheetId="5">#REF!</definedName>
    <definedName name="xxx">#REF!</definedName>
    <definedName name="xxxxbx" localSheetId="4">#REF!</definedName>
    <definedName name="xxxxbx" localSheetId="5">#REF!</definedName>
    <definedName name="xxxxbx">#REF!</definedName>
    <definedName name="yyyyyy" localSheetId="4">#REF!</definedName>
    <definedName name="yyyyyy" localSheetId="5">#REF!</definedName>
    <definedName name="yyyyyy">#REF!</definedName>
    <definedName name="z" localSheetId="4">#REF!</definedName>
    <definedName name="z">#REF!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0" i="21" l="1"/>
  <c r="F30" i="45"/>
  <c r="F32" i="45"/>
  <c r="F69" i="45"/>
  <c r="F31" i="45"/>
  <c r="F19" i="45"/>
  <c r="F34" i="45" l="1"/>
  <c r="F84" i="45" l="1"/>
  <c r="F85" i="45"/>
  <c r="F81" i="45"/>
  <c r="F80" i="45"/>
  <c r="F73" i="45"/>
  <c r="F74" i="45"/>
  <c r="F75" i="45"/>
  <c r="F76" i="45"/>
  <c r="F77" i="45"/>
  <c r="F72" i="45"/>
  <c r="F58" i="45"/>
  <c r="F59" i="45"/>
  <c r="F60" i="45"/>
  <c r="F61" i="45"/>
  <c r="F62" i="45"/>
  <c r="F63" i="45"/>
  <c r="F64" i="45"/>
  <c r="F65" i="45"/>
  <c r="F57" i="45"/>
  <c r="F47" i="45"/>
  <c r="F48" i="45"/>
  <c r="F49" i="45"/>
  <c r="F50" i="45"/>
  <c r="F51" i="45"/>
  <c r="F52" i="45"/>
  <c r="F53" i="45"/>
  <c r="F54" i="45"/>
  <c r="F46" i="45"/>
  <c r="F25" i="45"/>
  <c r="F11" i="45"/>
  <c r="F12" i="45"/>
  <c r="F13" i="45"/>
  <c r="F14" i="45"/>
  <c r="F15" i="45"/>
  <c r="F66" i="45" l="1"/>
  <c r="L10" i="44"/>
  <c r="L3" i="44" l="1"/>
  <c r="A13" i="21"/>
  <c r="A12" i="21"/>
  <c r="A11" i="21"/>
  <c r="A9" i="21"/>
  <c r="A8" i="21"/>
  <c r="A7" i="21"/>
  <c r="A6" i="21"/>
  <c r="F17" i="47"/>
  <c r="N13" i="47"/>
  <c r="M13" i="47"/>
  <c r="L13" i="47"/>
  <c r="I13" i="47"/>
  <c r="O11" i="47"/>
  <c r="N11" i="47"/>
  <c r="M11" i="47"/>
  <c r="L11" i="47"/>
  <c r="J11" i="47"/>
  <c r="I11" i="47"/>
  <c r="H11" i="47"/>
  <c r="F11" i="47"/>
  <c r="K11" i="47" s="1"/>
  <c r="O10" i="47"/>
  <c r="N10" i="47"/>
  <c r="M10" i="47"/>
  <c r="L10" i="47"/>
  <c r="J10" i="47"/>
  <c r="I10" i="47"/>
  <c r="H10" i="47"/>
  <c r="F10" i="47"/>
  <c r="K10" i="47" s="1"/>
  <c r="O8" i="47"/>
  <c r="N8" i="47"/>
  <c r="M8" i="47"/>
  <c r="L8" i="47"/>
  <c r="K8" i="47"/>
  <c r="J8" i="47"/>
  <c r="H8" i="47"/>
  <c r="F8" i="47"/>
  <c r="I8" i="47" s="1"/>
  <c r="O7" i="47"/>
  <c r="N7" i="47"/>
  <c r="M7" i="47"/>
  <c r="L7" i="47"/>
  <c r="L14" i="47" s="1"/>
  <c r="L16" i="47" s="1"/>
  <c r="K7" i="47"/>
  <c r="J7" i="47"/>
  <c r="J14" i="47" s="1"/>
  <c r="J16" i="47" s="1"/>
  <c r="H7" i="47"/>
  <c r="H14" i="47" s="1"/>
  <c r="H16" i="47" s="1"/>
  <c r="F7" i="47"/>
  <c r="I7" i="47" s="1"/>
  <c r="M14" i="47" l="1"/>
  <c r="M16" i="47" s="1"/>
  <c r="N14" i="47"/>
  <c r="N16" i="47" s="1"/>
  <c r="I14" i="47"/>
  <c r="I16" i="47" s="1"/>
  <c r="O14" i="47"/>
  <c r="O16" i="47" s="1"/>
  <c r="K14" i="47"/>
  <c r="K16" i="47" s="1"/>
  <c r="F82" i="45" l="1"/>
  <c r="F88" i="45" l="1"/>
  <c r="F87" i="45"/>
  <c r="F89" i="45" l="1"/>
  <c r="D70" i="45"/>
  <c r="F70" i="45" s="1"/>
  <c r="F78" i="45" s="1"/>
  <c r="C11" i="21" s="1"/>
  <c r="C10" i="21" l="1"/>
  <c r="C13" i="21"/>
  <c r="C12" i="21"/>
  <c r="F55" i="45"/>
  <c r="C9" i="21" s="1"/>
  <c r="C8" i="21"/>
  <c r="D10" i="45"/>
  <c r="F10" i="45" s="1"/>
  <c r="D24" i="45"/>
  <c r="F24" i="45" s="1"/>
  <c r="L4" i="44" l="1"/>
  <c r="D5" i="45" s="1"/>
  <c r="F5" i="45" s="1"/>
  <c r="G136" i="44"/>
  <c r="L7" i="44" s="1"/>
  <c r="D8" i="45" s="1"/>
  <c r="F8" i="45" s="1"/>
  <c r="G135" i="44"/>
  <c r="G134" i="44"/>
  <c r="L6" i="44" s="1"/>
  <c r="D7" i="45" s="1"/>
  <c r="F7" i="45" s="1"/>
  <c r="G133" i="44"/>
  <c r="L5" i="44" s="1"/>
  <c r="D6" i="45" s="1"/>
  <c r="F6" i="45" s="1"/>
  <c r="G138" i="44"/>
  <c r="H131" i="44" l="1"/>
  <c r="H128" i="44"/>
  <c r="H125" i="44"/>
  <c r="H119" i="44"/>
  <c r="H122" i="44"/>
  <c r="H116" i="44"/>
  <c r="H113" i="44"/>
  <c r="H110" i="44"/>
  <c r="H107" i="44"/>
  <c r="H104" i="44"/>
  <c r="H101" i="44"/>
  <c r="H98" i="44"/>
  <c r="D21" i="45" s="1"/>
  <c r="F21" i="45" s="1"/>
  <c r="H95" i="44"/>
  <c r="H92" i="44"/>
  <c r="H89" i="44"/>
  <c r="H86" i="44"/>
  <c r="H83" i="44"/>
  <c r="H80" i="44"/>
  <c r="H77" i="44"/>
  <c r="H74" i="44"/>
  <c r="H71" i="44"/>
  <c r="H68" i="44"/>
  <c r="H65" i="44"/>
  <c r="H62" i="44"/>
  <c r="H59" i="44"/>
  <c r="H56" i="44"/>
  <c r="H53" i="44"/>
  <c r="H50" i="44"/>
  <c r="H47" i="44"/>
  <c r="H44" i="44"/>
  <c r="H41" i="44"/>
  <c r="D22" i="45" s="1"/>
  <c r="F22" i="45" s="1"/>
  <c r="H38" i="44"/>
  <c r="H35" i="44"/>
  <c r="H32" i="44"/>
  <c r="H29" i="44"/>
  <c r="D26" i="45" s="1"/>
  <c r="F26" i="45" s="1"/>
  <c r="H26" i="44"/>
  <c r="H23" i="44"/>
  <c r="H20" i="44"/>
  <c r="H17" i="44"/>
  <c r="H14" i="44"/>
  <c r="H11" i="44"/>
  <c r="H8" i="44"/>
  <c r="H5" i="44"/>
  <c r="D23" i="45" l="1"/>
  <c r="F23" i="45" s="1"/>
  <c r="L9" i="44"/>
  <c r="D9" i="45" s="1"/>
  <c r="F9" i="45" s="1"/>
  <c r="F16" i="45" s="1"/>
  <c r="C6" i="21" s="1"/>
  <c r="H132" i="44"/>
  <c r="H138" i="44" s="1"/>
  <c r="C14" i="44"/>
  <c r="F27" i="45" l="1"/>
  <c r="C7" i="21" s="1"/>
  <c r="C15" i="21" s="1"/>
  <c r="C32" i="44"/>
  <c r="C5" i="44"/>
  <c r="C29" i="44" l="1"/>
  <c r="C26" i="44"/>
  <c r="C23" i="44"/>
  <c r="C20" i="44"/>
  <c r="C17" i="44"/>
  <c r="C33" i="44" s="1"/>
  <c r="C7" i="44"/>
  <c r="C8" i="44" s="1"/>
  <c r="C16" i="21" l="1"/>
  <c r="C18" i="21" s="1"/>
</calcChain>
</file>

<file path=xl/sharedStrings.xml><?xml version="1.0" encoding="utf-8"?>
<sst xmlns="http://schemas.openxmlformats.org/spreadsheetml/2006/main" count="366" uniqueCount="307">
  <si>
    <t>ITEM</t>
  </si>
  <si>
    <t>DESCRIPTION</t>
  </si>
  <si>
    <t>QUANTITY</t>
  </si>
  <si>
    <t>m²</t>
  </si>
  <si>
    <t>SUMMARY OF PRICES</t>
  </si>
  <si>
    <t>Birr</t>
  </si>
  <si>
    <t>04</t>
  </si>
  <si>
    <t>05</t>
  </si>
  <si>
    <t>No</t>
  </si>
  <si>
    <t>WALL AND FLOOR FINISHINGS</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</si>
  <si>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</si>
  <si>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</si>
  <si>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PAINTING</t>
  </si>
  <si>
    <t>CARPENTRY &amp; JOINERY</t>
  </si>
  <si>
    <t>SERVICE SUM</t>
  </si>
  <si>
    <t>Description</t>
  </si>
  <si>
    <t>Carpentry and Ceiling Works</t>
  </si>
  <si>
    <t>15% VAT</t>
  </si>
  <si>
    <t>GRAND TOTAL</t>
  </si>
  <si>
    <t>5.1</t>
  </si>
  <si>
    <t xml:space="preserve"> ELECTRICAL INSTALLATION</t>
  </si>
  <si>
    <t>DOCTORS WITH AFRICA- CUAMM</t>
  </si>
  <si>
    <t>06</t>
  </si>
  <si>
    <t>PROJECT:</t>
  </si>
  <si>
    <t>LOCATION:</t>
  </si>
  <si>
    <t>Preamble to the Bill of Quantities</t>
  </si>
  <si>
    <t>1.   The Bill of Quantities shall be read in conjunction with the Drawings and Technical Specifications.</t>
  </si>
  <si>
    <t>2.   The Bill of Quantities contains the following part Bills and Schedules:</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</si>
  <si>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</si>
  <si>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</si>
  <si>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</si>
  <si>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</si>
  <si>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</si>
  <si>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</si>
  <si>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</si>
  <si>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</si>
  <si>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</si>
  <si>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</si>
  <si>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</si>
  <si>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</si>
  <si>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</si>
  <si>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c.   Provisional Sum Items supplied by the Client  and installed by the Prime Contractor</t>
  </si>
  <si>
    <t>d.  Provisional Sum Items Supplied and installed by Nominated Sub-contractor</t>
  </si>
  <si>
    <t>14. Provisional Sums included and so designated in the Bill of Quantities shall be expended in whole or in part at the direction and discretion of the Engineer.</t>
  </si>
  <si>
    <r>
      <rPr>
        <sz val="12"/>
        <rFont val="Garamond"/>
        <family val="1"/>
      </rPr>
      <t>15. The duties and responsibilities of the Prime Contractor for items 13(b), 13(c) and 13 (d) above are deemed to be covered by the Contractor’s charge indicated in here. The duties and responsibilities of the Prime Contractor in addition to those indicated in the Bill of Quantities are:-</t>
    </r>
  </si>
  <si>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</si>
  <si>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</si>
  <si>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</si>
  <si>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</si>
  <si>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</si>
  <si>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</si>
  <si>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</si>
  <si>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</si>
  <si>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</si>
  <si>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</si>
  <si>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</si>
  <si>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</si>
  <si>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</si>
  <si>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</si>
  <si>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</si>
  <si>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t>pcs</t>
  </si>
  <si>
    <t>Supply, Install and Test all Electrical Systems: Power Distribution Boards with Circuit Breakers, Light Fittings with Lamps, Switches, Outlets and Others including required items and accessories. All items shall be Industry standard and approved equivalent types.</t>
  </si>
  <si>
    <t>Light Fittings</t>
  </si>
  <si>
    <t>Supply, Connect and Test lamps and complete accessories.</t>
  </si>
  <si>
    <t>ml</t>
  </si>
  <si>
    <t>m2</t>
  </si>
  <si>
    <t>Deduct Openings</t>
  </si>
  <si>
    <t>Internal Wall</t>
  </si>
  <si>
    <t>3. Painting</t>
  </si>
  <si>
    <t>Above the doors</t>
  </si>
  <si>
    <t>External Toilet</t>
  </si>
  <si>
    <t>Internal Partitions 11 rooms 2 sides</t>
  </si>
  <si>
    <t>Deduction for internal Door 0.8x2.10</t>
  </si>
  <si>
    <t>Doors 1.20x2.10 - 2 Sides</t>
  </si>
  <si>
    <t>Doors 0.75x2.10 -2 Sides</t>
  </si>
  <si>
    <t>Along the 2 sides of the Corridor - 2 sides</t>
  </si>
  <si>
    <t>d.  Provide scaffolding, ladder, etc. as needed</t>
  </si>
  <si>
    <r>
      <t>22. The Contractor shall submit catalogues with full description for Items under all Divisions which include, but are not limited to: Finishing Materials, Electrical, Sanitary fittings &amp; Equipment and shall get approval by the Engineer before purchasing or ordering</t>
    </r>
    <r>
      <rPr>
        <sz val="12"/>
        <color rgb="FFFF0000"/>
        <rFont val="Garamond"/>
        <family val="1"/>
      </rPr>
      <t>.</t>
    </r>
  </si>
  <si>
    <t xml:space="preserve"> Plastering</t>
  </si>
  <si>
    <t>Main Corridor Top Part</t>
  </si>
  <si>
    <t>01</t>
  </si>
  <si>
    <t>02</t>
  </si>
  <si>
    <t>2.1</t>
  </si>
  <si>
    <t>3.1.1</t>
  </si>
  <si>
    <t>03</t>
  </si>
  <si>
    <t>4.1.1</t>
  </si>
  <si>
    <t>5.2</t>
  </si>
  <si>
    <t>5.3</t>
  </si>
  <si>
    <t>5.4</t>
  </si>
  <si>
    <t>6.2</t>
  </si>
  <si>
    <t>6.3</t>
  </si>
  <si>
    <t>07</t>
  </si>
  <si>
    <t>Panel LED 60x60 24W, 3500lm lf 30000hr 4000k</t>
  </si>
  <si>
    <t>Lab</t>
  </si>
  <si>
    <t>Lab office</t>
  </si>
  <si>
    <t>Eye clinic</t>
  </si>
  <si>
    <t>OPD</t>
  </si>
  <si>
    <t>EMERGENCY</t>
  </si>
  <si>
    <t>QTY</t>
  </si>
  <si>
    <t>DIM</t>
  </si>
  <si>
    <t>AREA</t>
  </si>
  <si>
    <t xml:space="preserve">Sterilization Room </t>
  </si>
  <si>
    <t xml:space="preserve">Counseling </t>
  </si>
  <si>
    <t>ART</t>
  </si>
  <si>
    <t>Triage</t>
  </si>
  <si>
    <t>Waiting</t>
  </si>
  <si>
    <t>Isolation room_Main</t>
  </si>
  <si>
    <t>Isolation room_extension</t>
  </si>
  <si>
    <t>Toilet</t>
  </si>
  <si>
    <t xml:space="preserve">Ultrasound </t>
  </si>
  <si>
    <t>OPD under 5 years</t>
  </si>
  <si>
    <t>Central Pharmacy</t>
  </si>
  <si>
    <t>Pharmacy corridor</t>
  </si>
  <si>
    <t>Mini Store</t>
  </si>
  <si>
    <t>Medical store</t>
  </si>
  <si>
    <t>Office</t>
  </si>
  <si>
    <t>Laundary</t>
  </si>
  <si>
    <t>Mini store</t>
  </si>
  <si>
    <t xml:space="preserve">Changing room/cleaners </t>
  </si>
  <si>
    <t>MCH office</t>
  </si>
  <si>
    <t>EPI Store</t>
  </si>
  <si>
    <t>Duty room 2</t>
  </si>
  <si>
    <t>Post natal</t>
  </si>
  <si>
    <t>Delivery room</t>
  </si>
  <si>
    <t>Mothers waiting-Pre delivery</t>
  </si>
  <si>
    <t>Corridor</t>
  </si>
  <si>
    <t xml:space="preserve">Toilet - inside Mothers waiting </t>
  </si>
  <si>
    <t>Toilet inside delivery room</t>
  </si>
  <si>
    <t>Toilet inside post natal</t>
  </si>
  <si>
    <t>EPI office</t>
  </si>
  <si>
    <t>Duty room 1</t>
  </si>
  <si>
    <t>TB ward</t>
  </si>
  <si>
    <t>Ward</t>
  </si>
  <si>
    <t>Verenda, TB ward</t>
  </si>
  <si>
    <t>Verenda, MCH</t>
  </si>
  <si>
    <t>Verenda in the middle of the OPD</t>
  </si>
  <si>
    <t>1.1</t>
  </si>
  <si>
    <t>5.2.1</t>
  </si>
  <si>
    <t>7.1</t>
  </si>
  <si>
    <t>7.2</t>
  </si>
  <si>
    <t>08</t>
  </si>
  <si>
    <t>8.1</t>
  </si>
  <si>
    <t>Supply and Apply Quartz Paint to External Wall Surface</t>
  </si>
  <si>
    <t>Supply and Apply two coats of anti rust and three coats of synthetic enamel paint</t>
  </si>
  <si>
    <t>1pc main MCB of 40A/3ph</t>
  </si>
  <si>
    <t xml:space="preserve"> WATER SUPPLY SYSTEM</t>
  </si>
  <si>
    <t>WASTE WATER DRAINAGE SYSTEM</t>
  </si>
  <si>
    <t>TOTAL</t>
  </si>
  <si>
    <t>UNIT RATE</t>
  </si>
  <si>
    <t>UOM</t>
  </si>
  <si>
    <t>BILL OF QUANTITY - ST. MARY HEALTH CENTER RENOVATION _ EDAGA HAMUS</t>
  </si>
  <si>
    <t>Supply and Apply Weather Guard Paint to External Wall Surface</t>
  </si>
  <si>
    <r>
      <t xml:space="preserve">Existing </t>
    </r>
    <r>
      <rPr>
        <b/>
        <sz val="11"/>
        <color theme="1"/>
        <rFont val="Calibri"/>
        <family val="2"/>
      </rPr>
      <t>Metalic Windows</t>
    </r>
  </si>
  <si>
    <r>
      <t xml:space="preserve">Existing </t>
    </r>
    <r>
      <rPr>
        <b/>
        <sz val="11"/>
        <color theme="1"/>
        <rFont val="Calibri"/>
        <family val="2"/>
      </rPr>
      <t>Metallic Doors</t>
    </r>
  </si>
  <si>
    <t>10cm skerting in all areas of the HC, [Black]</t>
  </si>
  <si>
    <t>Supply 20cm ficial board and fix it to the missing areas of the roof and it should be painted with anti termite solutions, Apply three coats of synthetic enamel paint . The facial board should have to be attached with each roof membrain.</t>
  </si>
  <si>
    <t xml:space="preserve">Replace the damaged ceiling boards with similar type, the existing pattern should be mainteined. </t>
  </si>
  <si>
    <t>Gutters and down pipes</t>
  </si>
  <si>
    <t>2 pcs MCB of 20A/1ph</t>
  </si>
  <si>
    <t>2 pcs MCB of 10A/1ph</t>
  </si>
  <si>
    <t>Distribution Board</t>
  </si>
  <si>
    <t>Flush mounting single pole switch 774001+774041</t>
  </si>
  <si>
    <t>Replacement of Flush mounted Switches including suitable junction boxes</t>
  </si>
  <si>
    <t xml:space="preserve">Replacement of Flush Mounted Socket Outlets with Earth Contact </t>
  </si>
  <si>
    <r>
      <rPr>
        <b/>
        <sz val="11"/>
        <color theme="1"/>
        <rFont val="Calibri"/>
        <family val="2"/>
      </rPr>
      <t>Metal Structure</t>
    </r>
    <r>
      <rPr>
        <sz val="11"/>
        <color theme="1"/>
        <rFont val="Calibri"/>
        <family val="2"/>
      </rPr>
      <t xml:space="preserve"> along the Corridor, the Verenda and the entire compound of the HC.</t>
    </r>
  </si>
  <si>
    <t>Supply and install Polypropylene Random Co-polymer resins (PP Type 3 raw material) PPR PN-20 to supply water from the new water tank to the elevated water tank. Complete with all the necessary fittings and accessories. All diameters specified here are internal (Nominal) diameters.</t>
  </si>
  <si>
    <t xml:space="preserve"> a)  Dia. 32 mm                                                    </t>
  </si>
  <si>
    <t>2 pcs MCB of 25A/1ph</t>
  </si>
  <si>
    <t>LS</t>
  </si>
  <si>
    <t xml:space="preserve">GLAZING </t>
  </si>
  <si>
    <t xml:space="preserve">OPD block windows </t>
  </si>
  <si>
    <t xml:space="preserve">MCH block windows </t>
  </si>
  <si>
    <t xml:space="preserve">TB Ward block windows </t>
  </si>
  <si>
    <t>MOSQUITO NET</t>
  </si>
  <si>
    <t>METAL WORKS</t>
  </si>
  <si>
    <t xml:space="preserve">ROOFING </t>
  </si>
  <si>
    <r>
      <t>Provide and replace damaged glass panes</t>
    </r>
    <r>
      <rPr>
        <sz val="11"/>
        <color theme="1"/>
        <rFont val="Calibri"/>
        <family val="2"/>
        <scheme val="minor"/>
      </rPr>
      <t xml:space="preserve">, including the cost of </t>
    </r>
    <r>
      <rPr>
        <b/>
        <sz val="11"/>
        <color theme="1"/>
        <rFont val="Calibri"/>
        <family val="2"/>
        <scheme val="minor"/>
      </rPr>
      <t>putty and all other necessary materials and accessories</t>
    </r>
    <r>
      <rPr>
        <sz val="11"/>
        <color theme="1"/>
        <rFont val="Calibri"/>
        <family val="2"/>
        <scheme val="minor"/>
      </rPr>
      <t xml:space="preserve"> required to complete the work.</t>
    </r>
  </si>
  <si>
    <r>
      <t>Install a galvanized mosquito net on a timber frame.</t>
    </r>
    <r>
      <rPr>
        <sz val="11"/>
        <color theme="1"/>
        <rFont val="Calibri"/>
        <family val="2"/>
        <scheme val="minor"/>
      </rPr>
      <t xml:space="preserve"> Installation shall be carried out </t>
    </r>
    <r>
      <rPr>
        <b/>
        <sz val="11"/>
        <color theme="1"/>
        <rFont val="Calibri"/>
        <family val="2"/>
        <scheme val="minor"/>
      </rPr>
      <t>after the completion of painting</t>
    </r>
    <r>
      <rPr>
        <sz val="11"/>
        <color theme="1"/>
        <rFont val="Calibri"/>
        <family val="2"/>
        <scheme val="minor"/>
      </rPr>
      <t xml:space="preserve"> to prevent any accidental paint splashes on the net or the frame.</t>
    </r>
  </si>
  <si>
    <t>Member</t>
  </si>
  <si>
    <t>Shape</t>
  </si>
  <si>
    <t>Dia</t>
  </si>
  <si>
    <t>length</t>
  </si>
  <si>
    <t>No of bar</t>
  </si>
  <si>
    <t>No of member</t>
  </si>
  <si>
    <t>Ø6</t>
  </si>
  <si>
    <t>Ø8</t>
  </si>
  <si>
    <t>Ø10</t>
  </si>
  <si>
    <t>Ø12</t>
  </si>
  <si>
    <t>Ø14</t>
  </si>
  <si>
    <t>Ø16</t>
  </si>
  <si>
    <t>Ø20</t>
  </si>
  <si>
    <t>Ø24</t>
  </si>
  <si>
    <t>total length (m)</t>
  </si>
  <si>
    <t>weight per meter(Kg/m)</t>
  </si>
  <si>
    <t>total weight  (kg)</t>
  </si>
  <si>
    <t>rendered</t>
  </si>
  <si>
    <t>Painting internal</t>
  </si>
  <si>
    <t>Painting rendered wall</t>
  </si>
  <si>
    <t>Normal</t>
  </si>
  <si>
    <t>MCH</t>
  </si>
  <si>
    <t>External surface length</t>
  </si>
  <si>
    <t>TB Ward</t>
  </si>
  <si>
    <t>Painting weather guard</t>
  </si>
  <si>
    <t>Toilets, OPD</t>
  </si>
  <si>
    <t>Quartiz</t>
  </si>
  <si>
    <t xml:space="preserve">Quartiz </t>
  </si>
  <si>
    <t xml:space="preserve">Roofing </t>
  </si>
  <si>
    <t xml:space="preserve">Ceiling </t>
  </si>
  <si>
    <t>Supply and apply three coats of acrylic emulsion paint to the ceiling surfaces. The cost shall include cleaning both surfaces and replacing all damaged ceilingboards</t>
  </si>
  <si>
    <t>Flush mounting two Poles switch 774006+774041</t>
  </si>
  <si>
    <t xml:space="preserve">Flush mounting socket outlet twin </t>
  </si>
  <si>
    <t xml:space="preserve">Supply and fix get valves of approved standard, capable of resisting PN-10 on internal branch and pipe inlet to toilet, bath room, etc.; </t>
  </si>
  <si>
    <t xml:space="preserve">Replace the broken and missing toilet seat cover and clean the existing </t>
  </si>
  <si>
    <t>2.2</t>
  </si>
  <si>
    <t>2.3</t>
  </si>
  <si>
    <t>2.4</t>
  </si>
  <si>
    <t>Skerting</t>
  </si>
  <si>
    <t>Repair the gutter and down pipes, add missing clamps(where needed)</t>
  </si>
  <si>
    <t>CERAMIC WORKS</t>
  </si>
  <si>
    <r>
      <t xml:space="preserve">Supply and fix 300X300X8mm </t>
    </r>
    <r>
      <rPr>
        <b/>
        <sz val="11"/>
        <color theme="1"/>
        <rFont val="Calibri"/>
        <family val="2"/>
      </rPr>
      <t>Nonslippery Ceramic floor tiles</t>
    </r>
    <r>
      <rPr>
        <sz val="11"/>
        <color theme="1"/>
        <rFont val="Calibri"/>
        <family val="2"/>
      </rPr>
      <t xml:space="preserve"> of approved sizes and quality  with cement mortar backing and joints grouted in colored cement. Pattern, color and quality shall be approved by the Engineer. [4 TOILETS][3*MCH + 1*OPD]
</t>
    </r>
  </si>
  <si>
    <r>
      <t xml:space="preserve">Supply and fix </t>
    </r>
    <r>
      <rPr>
        <b/>
        <sz val="11"/>
        <color theme="1"/>
        <rFont val="Calibri"/>
        <family val="2"/>
      </rPr>
      <t>300x600x8mm</t>
    </r>
    <r>
      <rPr>
        <sz val="11"/>
        <color theme="1"/>
        <rFont val="Calibri"/>
        <family val="2"/>
      </rPr>
      <t xml:space="preserve"> white glazed </t>
    </r>
    <r>
      <rPr>
        <b/>
        <sz val="11"/>
        <color theme="1"/>
        <rFont val="Calibri"/>
        <family val="2"/>
      </rPr>
      <t>Ceramic wall tiles</t>
    </r>
    <r>
      <rPr>
        <sz val="11"/>
        <color theme="1"/>
        <rFont val="Calibri"/>
        <family val="2"/>
      </rPr>
      <t xml:space="preserve"> with cement mortar ratio 1:2) up to 1.8meters. 
Price shall include grouting with matching color and other necessary works. 
[Delivery room - Wall]</t>
    </r>
  </si>
  <si>
    <t>5.5</t>
  </si>
  <si>
    <t>Supply and replace 15mm dia chrome plated brass quarter turn angle valves with chrome plated copper connecting pipe, union nut and chrome plated brass wall flanges, and accessories complete in all respects. The Angle valve should be capable resisting of PN-16 before hand wash basins, water closets and other fixtures.</t>
  </si>
  <si>
    <t xml:space="preserve">Clean the existing drainage system from the rooms up to the manholes, ensuring all blockages and debris are completely removed.
To the places where there are a need of pipe line replacement, provide, lay, and joint internal uPVC PN-6 waste pipes, including all required uPVC fittings, bends, tees, reducers, and accessories. All joints shall be made using solvent cement and tested for watertightness upon completion.
The work shall be carried out as required in all identified areas and completed with all necessary fittings and supports.
Additionally, provide cleaning access points for all wastewater riser pipes according to the requirements of each room to ensure ease of future maintenance and inspection. </t>
  </si>
  <si>
    <t>01. SUB TOTAL CONCRETE WORKS IN ETB</t>
  </si>
  <si>
    <t>a.   Bill No. 1 – St Mary Health Center _Edaga Hamus</t>
  </si>
  <si>
    <t xml:space="preserve">a.   Handle and store materials at site both for prime contractor, the Client </t>
  </si>
  <si>
    <t>SPECIFICATIONS AND BILL OF QUANTITIES</t>
  </si>
  <si>
    <t xml:space="preserve">SAINT MARY HEALTH CENTER </t>
  </si>
  <si>
    <t>EDAGA HAMUS_TIGRAY, ETHIOPIA</t>
  </si>
  <si>
    <t>Prepared by:- Yitbarek Birhanu</t>
  </si>
  <si>
    <r>
      <t xml:space="preserve">Supply and fix 600X600X10mm </t>
    </r>
    <r>
      <rPr>
        <b/>
        <sz val="11"/>
        <color theme="1"/>
        <rFont val="Calibri"/>
        <family val="2"/>
      </rPr>
      <t>non-slippery porcelain floor tiles</t>
    </r>
    <r>
      <rPr>
        <sz val="11"/>
        <color theme="1"/>
        <rFont val="Calibri"/>
        <family val="2"/>
      </rPr>
      <t xml:space="preserve"> of approved sizes and quality  with cement mortar backing and joints grouted in colored cement. Pattern, color and quality shall be approved by the Engineer.[Isolation room]
Price shall include the removal of the existing tiles as preparation for the installation of new porcelain tiles, and the disposal of all removed materials to a designated location within the compound.
</t>
    </r>
  </si>
  <si>
    <r>
      <t xml:space="preserve">Supply and fix 600X600X10mm </t>
    </r>
    <r>
      <rPr>
        <b/>
        <sz val="11"/>
        <color theme="1"/>
        <rFont val="Calibri"/>
        <family val="2"/>
      </rPr>
      <t>non-slippery porcelain floor tiles</t>
    </r>
    <r>
      <rPr>
        <sz val="11"/>
        <color theme="1"/>
        <rFont val="Calibri"/>
        <family val="2"/>
      </rPr>
      <t xml:space="preserve"> of approved sizes and quality  with cement mortar backing and joints grouted in colored cement. Pattern, color and quality shall be approved by the Engineer.Price shall include the removal of the existing tiles as preparation for the installation of new porcelain tiles, and the disposal of all removed materials to a designated location within the compound.
[Delivery room -Floor]
</t>
    </r>
  </si>
  <si>
    <t xml:space="preserve">Provide 2000L water tank and install it on the existing elevated tower, replace all of the damaged fittings for the inlet and out let. </t>
  </si>
  <si>
    <t xml:space="preserve">Install a 2*200mm PVC, pipe, PN16, to drain the rain water to the external canal, the pipe should be covered with concrete and the finishing should have to be done with the tiles to make it similar with the remaining area. The price shall include the cost of the 45 degree elbows and glues. </t>
  </si>
  <si>
    <t xml:space="preserve">     Dia. 110 mm, Outer diameter (2 sides)</t>
  </si>
  <si>
    <t xml:space="preserve">Providing, laying and jointing of uPVC PN-6 storm water down pipes with all uPVC pipe fittings including jointing with solvent cement joints and testing of joints etc. Complete with all the necessary fittings. Atleast on every 3 meters interval and it should have to be fixed on the wall and use proper bending connections. </t>
  </si>
  <si>
    <t xml:space="preserve">No. </t>
  </si>
  <si>
    <t>Supply and fix G-28 galvanized flat metal sheet gutter. price shall include all the necessary accessories, metal bracket, one coats of antirust  and  two coats of oil paint.</t>
  </si>
  <si>
    <t>DRAINAGE LINES AND OTHER AREAS</t>
  </si>
  <si>
    <r>
      <t>m</t>
    </r>
    <r>
      <rPr>
        <vertAlign val="superscript"/>
        <sz val="11"/>
        <color theme="1"/>
        <rFont val="Calibri"/>
        <family val="2"/>
      </rPr>
      <t>2</t>
    </r>
  </si>
  <si>
    <t>8.2</t>
  </si>
  <si>
    <t>Supply and install a window canopy constructed from RHS 40 mm × 40 mm × 1.5 mm steel sections, securely fixed to the wall. The canopy shall be covered with 25-gauge coloured iron sheet and fitted with a 3-meter gutter fabricated from 28-gauge sheet metal to ensure proper rainwater drainage.
The down pipe should have to made from 75mm PVC pipe and 
All materials and installation works must comply with standard workmanship and quality requirements.
[Front window of the triage]</t>
  </si>
  <si>
    <t>8.3</t>
  </si>
  <si>
    <r>
      <t>Cut, weld, and adjust doors</t>
    </r>
    <r>
      <rPr>
        <sz val="11"/>
        <color theme="1"/>
        <rFont val="Calibri"/>
        <family val="2"/>
        <scheme val="minor"/>
      </rPr>
      <t xml:space="preserve"> that are not closing properly. This includes trimming misaligned edges, reinforcing or repairing damaged sections through welding, adjusting hinges and frames, and ensuring that each door operates smoothly, closes securely, and fits properly within its frame. All work shall be carried out with attention to durability and proper alignment.</t>
    </r>
  </si>
  <si>
    <t>Block-A</t>
  </si>
  <si>
    <t>Bottom Slab</t>
  </si>
  <si>
    <t>Top Slab</t>
  </si>
  <si>
    <t>ST MARY HEALTH CENTER ASH PIT REBAR QUANTITY</t>
  </si>
  <si>
    <t xml:space="preserve">  </t>
  </si>
  <si>
    <r>
      <t>Supply and apply three coats of acrylic emulsion paint</t>
    </r>
    <r>
      <rPr>
        <sz val="11"/>
        <color theme="1"/>
        <rFont val="Calibri"/>
        <family val="2"/>
        <scheme val="minor"/>
      </rPr>
      <t xml:space="preserve"> to internal wall surfaces. The cost shall include cleaning both surfaces and repairing all wall cracks using masonry filler, hard mesh, and an appropriate cement mix. The paint color shall be approved by the client.
The painting shall consist of two colors: synthetic paint up to a height of 1.8 meters, a 0.20-meter ribbon synthetic paint (band), and white water-based paint above 2 meters. The ribbon color shall be subject to client approval.</t>
    </r>
  </si>
  <si>
    <r>
      <t>Supply and apply varnish paint</t>
    </r>
    <r>
      <rPr>
        <sz val="11"/>
        <color theme="1"/>
        <rFont val="Calibri"/>
        <family val="2"/>
        <scheme val="minor"/>
      </rPr>
      <t xml:space="preserve"> on external rendered wall surfaces, including </t>
    </r>
    <r>
      <rPr>
        <b/>
        <sz val="11"/>
        <color theme="1"/>
        <rFont val="Calibri"/>
        <family val="2"/>
        <scheme val="minor"/>
      </rPr>
      <t>black synthetic paint between the rendered stone cement pointings</t>
    </r>
    <r>
      <rPr>
        <sz val="11"/>
        <color theme="1"/>
        <rFont val="Calibri"/>
        <family val="2"/>
        <scheme val="minor"/>
      </rPr>
      <t xml:space="preserve">. Price shall include repairing the surface where needed. </t>
    </r>
  </si>
  <si>
    <t>Adjust the floor tiles for the waiting area, remove the excess cement and re construct it properly and re-install the same tile which was insalled in the waiting area. Make sure the quality of the work should match with the quality of the other areas.</t>
  </si>
  <si>
    <t>1pc RCD of 100mA/4 pole</t>
  </si>
  <si>
    <t>Supply and install a 220VAC, 1KW pump with a minimum pumping head of 30 meters to transfer water from the new 10,000L water tank to the elevated water tank. The price shall include the pump controller, all necessary fittings, and a protective lockable metallic cage [400*400*600]mm of a  to safeguard the pump from theft and rain.
The price shall also cover the supply and installation of an appropriate power cable[3*2.5mm2 - 60meters], routed through a 32mm PVC conduit, including junction boxes with covers, cable clamps and insulating screw-cap connectors.</t>
  </si>
  <si>
    <t>Connect the new 2000L elevated water tanker to the existing water loop, using a HDPE pipeline of 20mm[3/4"] including the necessary fittings like elbows, tees, connectors, adapters…]</t>
  </si>
  <si>
    <r>
      <t>Repair roof leakages</t>
    </r>
    <r>
      <rPr>
        <sz val="11"/>
        <color theme="1"/>
        <rFont val="Calibri"/>
        <family val="2"/>
        <scheme val="minor"/>
      </rPr>
      <t xml:space="preserve"> by carefully inspecting the entire roof to identify all sources of water ingress. </t>
    </r>
    <r>
      <rPr>
        <b/>
        <sz val="11"/>
        <color theme="1"/>
        <rFont val="Calibri"/>
        <family val="2"/>
        <scheme val="minor"/>
      </rPr>
      <t>Replace damaged, corroded, or leaking iron sheets</t>
    </r>
    <r>
      <rPr>
        <sz val="11"/>
        <color theme="1"/>
        <rFont val="Calibri"/>
        <family val="2"/>
        <scheme val="minor"/>
      </rPr>
      <t xml:space="preserve"> with new sheets of appropriate (similar) size and quality. Ensure proper alignment, secure fastening, and overlapping of sheets to maintain a watertight and durable roof. All repair work shall be completed to restore the roof’s full functionality and prevent future leaks.</t>
    </r>
  </si>
  <si>
    <t>2 pcs MCB of 20A/3ph</t>
  </si>
  <si>
    <r>
      <t>Including atleast 10% reserve pitches, and earthing rod to be installed on the nearest possible location and to be connnected with the earthing bar inside the distribution board using a 10 mm</t>
    </r>
    <r>
      <rPr>
        <sz val="10"/>
        <color theme="1"/>
        <rFont val="Calibri"/>
        <family val="2"/>
      </rPr>
      <t xml:space="preserve">2, yellow ground cable. </t>
    </r>
  </si>
  <si>
    <t>Pavement  OPD around</t>
  </si>
  <si>
    <t>Repair the floor cracks mainly for the door areas, reinstall the floor tiles where needed, price shall include the cost for the materials needed.</t>
  </si>
  <si>
    <t>Replace door keys where needed</t>
  </si>
  <si>
    <r>
      <rPr>
        <b/>
        <sz val="11"/>
        <color theme="1"/>
        <rFont val="Calibri"/>
        <family val="2"/>
      </rPr>
      <t>Repair the existing</t>
    </r>
    <r>
      <rPr>
        <sz val="11"/>
        <color theme="1"/>
        <rFont val="Calibri"/>
        <family val="2"/>
      </rPr>
      <t xml:space="preserve"> </t>
    </r>
    <r>
      <rPr>
        <b/>
        <sz val="11"/>
        <color theme="1"/>
        <rFont val="Calibri"/>
        <family val="2"/>
      </rPr>
      <t>10,000</t>
    </r>
    <r>
      <rPr>
        <sz val="11"/>
        <color theme="1"/>
        <rFont val="Calibri"/>
        <family val="2"/>
      </rPr>
      <t>-liter capacity fiberglass water tank</t>
    </r>
    <r>
      <rPr>
        <sz val="11"/>
        <color theme="1"/>
        <rFont val="Calibri"/>
        <family val="2"/>
        <scheme val="minor"/>
      </rPr>
      <t xml:space="preserve">, complete with all required gate valves, inlet (Ø50 mm), outlet (Ø32 mm), overflow (Ø40 mm), drain (Ø40 mm), vent pipe, and all necessary accessories. </t>
    </r>
  </si>
  <si>
    <t>Surface mounted Distribution Board of metal enclosure MDB-UPS with lockable door, complete with neutral and earth bars consisting of:-</t>
  </si>
  <si>
    <t>4 pcs MCB of 16A/1ph</t>
  </si>
  <si>
    <t>1.2</t>
  </si>
  <si>
    <t>1.3</t>
  </si>
  <si>
    <t>1.4</t>
  </si>
  <si>
    <t>1.5</t>
  </si>
  <si>
    <t>1.7</t>
  </si>
  <si>
    <t>1.6</t>
  </si>
  <si>
    <t>1.7.1</t>
  </si>
  <si>
    <t>1.7.2</t>
  </si>
  <si>
    <t>1.7.3</t>
  </si>
  <si>
    <t>1.7.4</t>
  </si>
  <si>
    <t>2.1.1</t>
  </si>
  <si>
    <t>2.2.1</t>
  </si>
  <si>
    <t>2.2.2</t>
  </si>
  <si>
    <t>2.2.3</t>
  </si>
  <si>
    <t>2.2.4</t>
  </si>
  <si>
    <t>3.1.2</t>
  </si>
  <si>
    <t>3.1.3</t>
  </si>
  <si>
    <t>4.1</t>
  </si>
  <si>
    <t>4.2.1</t>
  </si>
  <si>
    <t>4.2.2</t>
  </si>
  <si>
    <t>4.3.1</t>
  </si>
  <si>
    <t>4.4.1</t>
  </si>
  <si>
    <t>4.4.1.1</t>
  </si>
  <si>
    <t>5.6</t>
  </si>
  <si>
    <t>5.7</t>
  </si>
  <si>
    <t>5.8</t>
  </si>
  <si>
    <t>6.1.1</t>
  </si>
  <si>
    <t>6.1.2</t>
  </si>
  <si>
    <t>6.3.1</t>
  </si>
  <si>
    <t>6.3.1.1</t>
  </si>
  <si>
    <t>6.3.1.2</t>
  </si>
  <si>
    <t>6.3.1.3</t>
  </si>
  <si>
    <t>8.3.1</t>
  </si>
  <si>
    <t>8.4</t>
  </si>
  <si>
    <t>08. SUB TOTAL ROOFING IN ETB</t>
  </si>
  <si>
    <t>07. SUB TOTAL METAL WORKS IN ETB</t>
  </si>
  <si>
    <t>06. SUB TOTAL DRAINAGE AND OTHER AREAS IN ETB</t>
  </si>
  <si>
    <t>05. SUB TOTAL   WATER SUPPLY SYSTEM IN ETB</t>
  </si>
  <si>
    <t>04. SUB TOTAL  ELECTRICAL INSTALLATION IN ETB</t>
  </si>
  <si>
    <t>03. SUB TOTAL CARPENTRY &amp; JOINERY IN ETB</t>
  </si>
  <si>
    <t>02. SUB TOTAL WALL AND FLOOR FINISHINGS IN ETB</t>
  </si>
  <si>
    <t>01. SUB TOTAL PAINTING IN ETB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</si>
</sst>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General_)"/>
    <numFmt numFmtId="166" formatCode="&quot;$&quot;#,##0;[Red]\-&quot;$&quot;#,##0"/>
    <numFmt numFmtId="167" formatCode="&quot; &quot;#,##0.00&quot; &quot;;&quot; (&quot;#,##0.00&quot;)&quot;;&quot; -&quot;00&quot; &quot;;&quot; &quot;@&quot; &quot;"/>
    <numFmt numFmtId="168" formatCode="_(* #,##0_);_(* \(#,##0\);_(* &quot;-&quot;??_);_(@_)"/>
    <numFmt numFmtId="169" formatCode="_(* #,##0.000_);_(* \(#,##0.000\);_(* &quot;-&quot;??_);_(@_)"/>
  </numFmts>
  <fonts count="48">
    <font>
      <sz val="11"/>
      <color theme="1"/>
      <name val="Calibri"/>
      <family val="2"/>
      <scheme val="minor"/>
    </font>
    <font>
      <sz val="11"/>
      <color theme="1"/>
      <name val="Calibri"/>
      <family val="2"/>
      <scheme val="minor"/>
    </font>
    <font>
      <sz val="10"/>
      <name val="Arial"/>
      <family val="2"/>
    </font>
    <font>
      <b/>
      <sz val="18"/>
      <color theme="1"/>
      <name val="Tw Cen MT"/>
      <family val="2"/>
    </font>
    <font>
      <sz val="18"/>
      <color theme="1"/>
      <name val="Tw Cen MT"/>
      <family val="2"/>
    </font>
    <font>
      <sz val="10"/>
      <name val="Stylus BT"/>
      <family val="2"/>
    </font>
    <font>
      <sz val="11"/>
      <name val="Calibri"/>
      <family val="2"/>
      <scheme val="minor"/>
    </font>
    <font>
      <b/>
      <sz val="18"/>
      <color theme="1"/>
      <name val="Cambria"/>
      <family val="1"/>
      <scheme val="major"/>
    </font>
    <font>
      <sz val="18"/>
      <color theme="1"/>
      <name val="Cambria"/>
      <family val="1"/>
      <scheme val="major"/>
    </font>
    <font>
      <sz val="18"/>
      <color indexed="8"/>
      <name val="Cambria"/>
      <family val="1"/>
      <scheme val="major"/>
    </font>
    <font>
      <b/>
      <sz val="11"/>
      <name val="Calibri"/>
      <family val="2"/>
      <scheme val="minor"/>
    </font>
    <font>
      <sz val="11"/>
      <name val="Calibri"/>
      <family val="2"/>
    </font>
    <font>
      <sz val="11"/>
      <color rgb="FFFF0000"/>
      <name val="Calibri"/>
      <family val="2"/>
      <scheme val="minor"/>
    </font>
    <font>
      <sz val="11"/>
      <color rgb="FF000000"/>
      <name val="Calibri"/>
      <family val="2"/>
    </font>
    <font>
      <sz val="11"/>
      <color theme="1"/>
      <name val="Calibri"/>
      <family val="2"/>
      <charset val="1"/>
      <scheme val="minor"/>
    </font>
    <font>
      <b/>
      <sz val="20"/>
      <name val="Garamond"/>
      <family val="1"/>
    </font>
    <font>
      <b/>
      <sz val="12"/>
      <name val="Garamond"/>
      <family val="1"/>
    </font>
    <font>
      <sz val="10"/>
      <name val="Garamond"/>
      <family val="1"/>
    </font>
    <font>
      <sz val="12"/>
      <name val="Garamond"/>
      <family val="1"/>
    </font>
    <font>
      <sz val="11"/>
      <name val="Garamond"/>
      <family val="1"/>
    </font>
    <font>
      <sz val="20"/>
      <name val="Garamond"/>
      <family val="1"/>
    </font>
    <font>
      <b/>
      <sz val="12"/>
      <color theme="1"/>
      <name val="Garamond"/>
      <family val="1"/>
    </font>
    <font>
      <b/>
      <sz val="11"/>
      <name val="Garamond"/>
      <family val="1"/>
    </font>
    <font>
      <b/>
      <sz val="14"/>
      <name val="Garamond"/>
      <family val="1"/>
    </font>
    <font>
      <sz val="10"/>
      <color rgb="FF000000"/>
      <name val="Times New Roman"/>
      <family val="1"/>
    </font>
    <font>
      <sz val="12"/>
      <color rgb="FF000000"/>
      <name val="Garamond"/>
      <family val="1"/>
    </font>
    <font>
      <sz val="12"/>
      <color rgb="FFFF0000"/>
      <name val="Garamond"/>
      <family val="1"/>
    </font>
    <font>
      <sz val="11"/>
      <color theme="1"/>
      <name val="Calibri"/>
      <family val="2"/>
    </font>
    <font>
      <b/>
      <sz val="11"/>
      <color theme="1"/>
      <name val="Calibri"/>
      <family val="2"/>
    </font>
    <font>
      <vertAlign val="superscript"/>
      <sz val="11"/>
      <color theme="1"/>
      <name val="Calibri"/>
      <family val="2"/>
    </font>
    <font>
      <sz val="11"/>
      <color rgb="FFFF0000"/>
      <name val="Calibri"/>
      <family val="2"/>
    </font>
    <font>
      <sz val="11"/>
      <color rgb="FF0070C0"/>
      <name val="Calibri"/>
      <family val="2"/>
    </font>
    <font>
      <b/>
      <sz val="11"/>
      <color rgb="FF0070C0"/>
      <name val="Calibri"/>
      <family val="2"/>
    </font>
    <font>
      <b/>
      <sz val="11"/>
      <color rgb="FFFF0000"/>
      <name val="Calibri"/>
      <family val="2"/>
    </font>
    <font>
      <i/>
      <sz val="11"/>
      <name val="Calibri"/>
      <family val="2"/>
    </font>
    <font>
      <b/>
      <sz val="11"/>
      <color theme="1"/>
      <name val="Calibri"/>
      <family val="2"/>
      <scheme val="minor"/>
    </font>
    <font>
      <b/>
      <sz val="9"/>
      <color rgb="FF000000"/>
      <name val="Palatino Linotype"/>
      <family val="1"/>
    </font>
    <font>
      <sz val="11"/>
      <color rgb="FF000000"/>
      <name val="Palatino Linotype"/>
      <family val="1"/>
    </font>
    <font>
      <sz val="11"/>
      <color rgb="FF000000"/>
      <name val="Libre Baskerville"/>
    </font>
    <font>
      <sz val="11"/>
      <color rgb="FF000000"/>
      <name val="Arial"/>
      <family val="2"/>
    </font>
    <font>
      <sz val="14"/>
      <color rgb="FF000000"/>
      <name val="Libre Baskerville"/>
    </font>
    <font>
      <b/>
      <sz val="10"/>
      <color rgb="FF000000"/>
      <name val="Palatino Linotype"/>
      <family val="1"/>
    </font>
    <font>
      <sz val="10"/>
      <color rgb="FF000000"/>
      <name val="Palatino Linotype"/>
      <family val="1"/>
    </font>
    <font>
      <b/>
      <sz val="14"/>
      <color theme="1"/>
      <name val="Calibri"/>
      <family val="2"/>
      <scheme val="minor"/>
    </font>
    <font>
      <sz val="12"/>
      <color theme="1"/>
      <name val="Calibri"/>
      <family val="2"/>
      <scheme val="minor"/>
    </font>
    <font>
      <b/>
      <sz val="16"/>
      <name val="Calibri"/>
      <family val="2"/>
      <scheme val="minor"/>
    </font>
    <font>
      <sz val="16"/>
      <color theme="1"/>
      <name val="Calibri"/>
      <family val="2"/>
      <scheme val="minor"/>
    </font>
    <font>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rgb="FFD8D8D8"/>
        <bgColor rgb="FFD8D8D8"/>
      </patternFill>
    </fill>
    <fill>
      <patternFill patternType="solid">
        <fgColor theme="0" tint="-0.14999847407452621"/>
        <bgColor indexed="64"/>
      </patternFill>
    </fill>
    <fill>
      <patternFill patternType="solid">
        <fgColor theme="0"/>
        <bgColor rgb="FFD8D8D8"/>
      </patternFill>
    </fill>
  </fills>
  <borders count="100">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ck">
        <color auto="1"/>
      </left>
      <right/>
      <top style="thick">
        <color auto="1"/>
      </top>
      <bottom/>
      <diagonal/>
    </border>
    <border>
      <left/>
      <right/>
      <top style="thick">
        <color indexed="64"/>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double">
        <color rgb="FF000000"/>
      </bottom>
      <diagonal/>
    </border>
    <border>
      <left style="medium">
        <color auto="1"/>
      </left>
      <right style="medium">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rgb="FF000000"/>
      </left>
      <right/>
      <top/>
      <bottom style="hair">
        <color rgb="FF000000"/>
      </bottom>
      <diagonal/>
    </border>
    <border>
      <left style="medium">
        <color rgb="FF000000"/>
      </left>
      <right style="medium">
        <color rgb="FF000000"/>
      </right>
      <top/>
      <bottom style="hair">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double">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rgb="FF000000"/>
      </left>
      <right/>
      <top/>
      <bottom/>
      <diagonal/>
    </border>
    <border>
      <left/>
      <right style="medium">
        <color auto="1"/>
      </right>
      <top/>
      <bottom/>
      <diagonal/>
    </border>
    <border>
      <left style="medium">
        <color indexed="64"/>
      </left>
      <right style="medium">
        <color rgb="FF000000"/>
      </right>
      <top style="hair">
        <color rgb="FF000000"/>
      </top>
      <bottom style="hair">
        <color rgb="FF000000"/>
      </bottom>
      <diagonal/>
    </border>
    <border>
      <left style="medium">
        <color rgb="FF000000"/>
      </left>
      <right style="medium">
        <color indexed="64"/>
      </right>
      <top style="hair">
        <color rgb="FF000000"/>
      </top>
      <bottom style="hair">
        <color rgb="FF000000"/>
      </bottom>
      <diagonal/>
    </border>
    <border>
      <left style="medium">
        <color indexed="64"/>
      </left>
      <right style="medium">
        <color rgb="FF000000"/>
      </right>
      <top style="hair">
        <color rgb="FF000000"/>
      </top>
      <bottom style="medium">
        <color indexed="64"/>
      </bottom>
      <diagonal/>
    </border>
    <border>
      <left/>
      <right style="medium">
        <color rgb="FF000000"/>
      </right>
      <top style="hair">
        <color rgb="FF000000"/>
      </top>
      <bottom style="medium">
        <color indexed="64"/>
      </bottom>
      <diagonal/>
    </border>
    <border>
      <left style="medium">
        <color rgb="FF000000"/>
      </left>
      <right style="medium">
        <color rgb="FF000000"/>
      </right>
      <top style="hair">
        <color rgb="FF000000"/>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rgb="FF000000"/>
      </right>
      <top style="hair">
        <color rgb="FF000000"/>
      </top>
      <bottom/>
      <diagonal/>
    </border>
    <border>
      <left style="medium">
        <color rgb="FF000000"/>
      </left>
      <right style="medium">
        <color indexed="64"/>
      </right>
      <top/>
      <bottom style="hair">
        <color rgb="FF000000"/>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hair">
        <color rgb="FF000000"/>
      </bottom>
      <diagonal/>
    </border>
    <border>
      <left style="medium">
        <color indexed="64"/>
      </left>
      <right/>
      <top style="medium">
        <color indexed="64"/>
      </top>
      <bottom style="medium">
        <color indexed="64"/>
      </bottom>
      <diagonal/>
    </border>
    <border>
      <left style="double">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
      <left style="double">
        <color rgb="FF000000"/>
      </left>
      <right style="thin">
        <color rgb="FF000000"/>
      </right>
      <top/>
      <bottom/>
      <diagonal/>
    </border>
    <border>
      <left style="thin">
        <color rgb="FF000000"/>
      </left>
      <right style="double">
        <color rgb="FF000000"/>
      </right>
      <top/>
      <bottom/>
      <diagonal/>
    </border>
  </borders>
  <cellStyleXfs count="63">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5" fillId="0" borderId="0"/>
    <xf numFmtId="0" fontId="1" fillId="0" borderId="0"/>
    <xf numFmtId="0" fontId="13" fillId="0" borderId="0"/>
    <xf numFmtId="0" fontId="1" fillId="0" borderId="0"/>
    <xf numFmtId="167" fontId="13"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 fillId="0" borderId="0"/>
    <xf numFmtId="164" fontId="2" fillId="0" borderId="0" applyFont="0" applyFill="0" applyBorder="0" applyAlignment="0" applyProtection="0"/>
    <xf numFmtId="0" fontId="24" fillId="0" borderId="0"/>
    <xf numFmtId="0" fontId="44" fillId="0" borderId="0"/>
  </cellStyleXfs>
  <cellXfs count="256">
    <xf numFmtId="0" fontId="0" fillId="0" borderId="0" xfId="0"/>
    <xf numFmtId="0" fontId="4" fillId="0" borderId="0" xfId="7" applyFont="1"/>
    <xf numFmtId="0" fontId="9" fillId="0" borderId="4" xfId="7" applyFont="1" applyBorder="1"/>
    <xf numFmtId="0" fontId="7" fillId="0" borderId="5" xfId="7" applyFont="1" applyBorder="1" applyAlignment="1">
      <alignment horizontal="center"/>
    </xf>
    <xf numFmtId="164" fontId="8" fillId="0" borderId="7" xfId="1" applyFont="1" applyBorder="1" applyAlignment="1"/>
    <xf numFmtId="0" fontId="7" fillId="0" borderId="0" xfId="7" applyFont="1" applyAlignment="1">
      <alignment horizontal="right"/>
    </xf>
    <xf numFmtId="0" fontId="7" fillId="0" borderId="8" xfId="7" applyFont="1" applyBorder="1" applyAlignment="1">
      <alignment horizontal="center"/>
    </xf>
    <xf numFmtId="164" fontId="7" fillId="0" borderId="9" xfId="1" applyFont="1" applyFill="1" applyBorder="1" applyAlignment="1"/>
    <xf numFmtId="0" fontId="3" fillId="0" borderId="0" xfId="7" applyFont="1" applyAlignment="1">
      <alignment horizontal="center"/>
    </xf>
    <xf numFmtId="164" fontId="4" fillId="0" borderId="0" xfId="7" applyNumberFormat="1" applyFont="1"/>
    <xf numFmtId="164" fontId="4" fillId="0" borderId="0" xfId="1" applyFont="1"/>
    <xf numFmtId="0" fontId="16" fillId="0" borderId="0" xfId="32" applyFont="1"/>
    <xf numFmtId="0" fontId="17" fillId="2" borderId="13" xfId="6" applyFont="1" applyFill="1" applyBorder="1"/>
    <xf numFmtId="0" fontId="17" fillId="2" borderId="0" xfId="6" applyFont="1" applyFill="1"/>
    <xf numFmtId="0" fontId="17" fillId="2" borderId="14" xfId="6" applyFont="1" applyFill="1" applyBorder="1"/>
    <xf numFmtId="0" fontId="18" fillId="2" borderId="15" xfId="6" applyFont="1" applyFill="1" applyBorder="1"/>
    <xf numFmtId="0" fontId="18" fillId="2" borderId="16" xfId="6" applyFont="1" applyFill="1" applyBorder="1"/>
    <xf numFmtId="0" fontId="18" fillId="2" borderId="17" xfId="6" applyFont="1" applyFill="1" applyBorder="1"/>
    <xf numFmtId="0" fontId="19" fillId="2" borderId="10" xfId="6" applyFont="1" applyFill="1" applyBorder="1"/>
    <xf numFmtId="0" fontId="19" fillId="2" borderId="11" xfId="6" applyFont="1" applyFill="1" applyBorder="1"/>
    <xf numFmtId="0" fontId="19" fillId="2" borderId="12" xfId="6" applyFont="1" applyFill="1" applyBorder="1"/>
    <xf numFmtId="0" fontId="19" fillId="2" borderId="15" xfId="6" applyFont="1" applyFill="1" applyBorder="1"/>
    <xf numFmtId="0" fontId="19" fillId="2" borderId="16" xfId="6" applyFont="1" applyFill="1" applyBorder="1"/>
    <xf numFmtId="0" fontId="19" fillId="2" borderId="17" xfId="6" applyFont="1" applyFill="1" applyBorder="1"/>
    <xf numFmtId="0" fontId="19" fillId="2" borderId="10" xfId="6" applyFont="1" applyFill="1" applyBorder="1" applyAlignment="1">
      <alignment horizontal="center"/>
    </xf>
    <xf numFmtId="0" fontId="19" fillId="2" borderId="11" xfId="6" applyFont="1" applyFill="1" applyBorder="1" applyAlignment="1">
      <alignment horizontal="center"/>
    </xf>
    <xf numFmtId="0" fontId="19" fillId="2" borderId="12" xfId="6" applyFont="1" applyFill="1" applyBorder="1" applyAlignment="1">
      <alignment horizontal="center"/>
    </xf>
    <xf numFmtId="0" fontId="21" fillId="0" borderId="0" xfId="32" applyFont="1"/>
    <xf numFmtId="0" fontId="22" fillId="0" borderId="0" xfId="32" applyFont="1"/>
    <xf numFmtId="0" fontId="22" fillId="0" borderId="0" xfId="32" applyFont="1" applyAlignment="1">
      <alignment wrapText="1"/>
    </xf>
    <xf numFmtId="0" fontId="18" fillId="0" borderId="0" xfId="61" applyFont="1" applyAlignment="1">
      <alignment vertical="top" wrapText="1"/>
    </xf>
    <xf numFmtId="0" fontId="25" fillId="0" borderId="0" xfId="61" applyFont="1" applyAlignment="1">
      <alignment vertical="top"/>
    </xf>
    <xf numFmtId="0" fontId="16" fillId="0" borderId="0" xfId="61" applyFont="1" applyAlignment="1">
      <alignment vertical="top" wrapText="1"/>
    </xf>
    <xf numFmtId="0" fontId="25" fillId="0" borderId="0" xfId="61" applyFont="1" applyAlignment="1">
      <alignment vertical="top" wrapText="1"/>
    </xf>
    <xf numFmtId="0" fontId="27" fillId="0" borderId="23" xfId="0" applyFont="1" applyBorder="1" applyAlignment="1">
      <alignment horizontal="left" vertical="top" wrapText="1"/>
    </xf>
    <xf numFmtId="0" fontId="27" fillId="0" borderId="20" xfId="0" applyFont="1" applyBorder="1"/>
    <xf numFmtId="0" fontId="28" fillId="0" borderId="21" xfId="0" applyFont="1" applyBorder="1"/>
    <xf numFmtId="0" fontId="28" fillId="0" borderId="0" xfId="0" applyFont="1"/>
    <xf numFmtId="0" fontId="28" fillId="0" borderId="20" xfId="0" applyFont="1" applyBorder="1"/>
    <xf numFmtId="2" fontId="27" fillId="0" borderId="20" xfId="0" applyNumberFormat="1" applyFont="1" applyBorder="1"/>
    <xf numFmtId="0" fontId="27" fillId="0" borderId="20" xfId="0" applyFont="1" applyBorder="1" applyAlignment="1">
      <alignment horizontal="center" vertical="center"/>
    </xf>
    <xf numFmtId="0" fontId="27" fillId="0" borderId="20" xfId="0" applyFont="1" applyBorder="1" applyAlignment="1">
      <alignment horizontal="center"/>
    </xf>
    <xf numFmtId="2" fontId="28" fillId="0" borderId="20" xfId="0" applyNumberFormat="1" applyFont="1" applyBorder="1"/>
    <xf numFmtId="2" fontId="33" fillId="0" borderId="20" xfId="0" applyNumberFormat="1" applyFont="1" applyBorder="1"/>
    <xf numFmtId="2" fontId="32" fillId="0" borderId="20" xfId="0" applyNumberFormat="1" applyFont="1" applyBorder="1"/>
    <xf numFmtId="2" fontId="30" fillId="0" borderId="20" xfId="0" applyNumberFormat="1" applyFont="1" applyBorder="1"/>
    <xf numFmtId="2" fontId="31" fillId="0" borderId="20" xfId="0" applyNumberFormat="1" applyFont="1" applyBorder="1"/>
    <xf numFmtId="0" fontId="27" fillId="0" borderId="24" xfId="0" applyFont="1" applyBorder="1" applyAlignment="1">
      <alignment vertical="top" wrapText="1"/>
    </xf>
    <xf numFmtId="0" fontId="28" fillId="0" borderId="20" xfId="0" applyFont="1" applyBorder="1" applyAlignment="1">
      <alignment horizontal="center"/>
    </xf>
    <xf numFmtId="0" fontId="27" fillId="0" borderId="27" xfId="0" applyFont="1" applyBorder="1"/>
    <xf numFmtId="0" fontId="28" fillId="0" borderId="28" xfId="0" applyFont="1" applyBorder="1"/>
    <xf numFmtId="0" fontId="28" fillId="0" borderId="22" xfId="0" applyFont="1" applyBorder="1"/>
    <xf numFmtId="0" fontId="34" fillId="0" borderId="20" xfId="0" applyFont="1" applyBorder="1"/>
    <xf numFmtId="0" fontId="19" fillId="2" borderId="13" xfId="6" applyFont="1" applyFill="1" applyBorder="1" applyAlignment="1">
      <alignment horizontal="center"/>
    </xf>
    <xf numFmtId="0" fontId="28" fillId="0" borderId="30" xfId="0" applyFont="1" applyBorder="1"/>
    <xf numFmtId="0" fontId="0" fillId="0" borderId="31" xfId="0" applyBorder="1"/>
    <xf numFmtId="0" fontId="0" fillId="0" borderId="32" xfId="0" applyBorder="1"/>
    <xf numFmtId="0" fontId="28" fillId="0" borderId="33" xfId="0" applyFont="1" applyBorder="1"/>
    <xf numFmtId="0" fontId="0" fillId="0" borderId="30" xfId="0" applyBorder="1"/>
    <xf numFmtId="0" fontId="0" fillId="0" borderId="34" xfId="0" applyBorder="1"/>
    <xf numFmtId="0" fontId="0" fillId="0" borderId="35" xfId="0" applyBorder="1"/>
    <xf numFmtId="2" fontId="0" fillId="0" borderId="30" xfId="0" applyNumberFormat="1" applyBorder="1"/>
    <xf numFmtId="2" fontId="0" fillId="0" borderId="32" xfId="0" applyNumberFormat="1" applyBorder="1"/>
    <xf numFmtId="0" fontId="0" fillId="0" borderId="34" xfId="0" applyBorder="1" applyAlignment="1">
      <alignment wrapText="1"/>
    </xf>
    <xf numFmtId="0" fontId="12" fillId="0" borderId="34" xfId="0" applyFont="1" applyBorder="1"/>
    <xf numFmtId="0" fontId="27" fillId="0" borderId="33" xfId="0" applyFont="1" applyBorder="1"/>
    <xf numFmtId="0" fontId="0" fillId="0" borderId="37" xfId="0" applyBorder="1" applyAlignment="1">
      <alignment vertical="center"/>
    </xf>
    <xf numFmtId="0" fontId="28" fillId="0" borderId="24" xfId="0" applyFont="1" applyBorder="1" applyAlignment="1">
      <alignment vertical="top" wrapText="1"/>
    </xf>
    <xf numFmtId="0" fontId="27" fillId="0" borderId="38" xfId="0" applyFont="1" applyFill="1" applyBorder="1" applyAlignment="1">
      <alignment horizontal="left" vertical="top" wrapText="1"/>
    </xf>
    <xf numFmtId="0" fontId="6" fillId="0" borderId="0" xfId="0" applyFont="1" applyFill="1"/>
    <xf numFmtId="0" fontId="27" fillId="0" borderId="23" xfId="0" applyFont="1" applyBorder="1" applyAlignment="1">
      <alignment vertical="top" wrapText="1"/>
    </xf>
    <xf numFmtId="0" fontId="35" fillId="0" borderId="0" xfId="0" applyFont="1"/>
    <xf numFmtId="0" fontId="0" fillId="0" borderId="0" xfId="0" applyBorder="1"/>
    <xf numFmtId="0" fontId="10" fillId="0" borderId="0" xfId="0" applyFont="1" applyAlignment="1">
      <alignment horizontal="right"/>
    </xf>
    <xf numFmtId="0" fontId="35" fillId="0" borderId="0" xfId="0" applyFont="1" applyBorder="1" applyAlignment="1">
      <alignment wrapText="1"/>
    </xf>
    <xf numFmtId="0" fontId="28" fillId="0" borderId="70" xfId="0" applyFont="1" applyBorder="1" applyAlignment="1">
      <alignment vertical="top" wrapText="1"/>
    </xf>
    <xf numFmtId="0" fontId="27" fillId="0" borderId="76" xfId="0" applyFont="1" applyFill="1" applyBorder="1" applyAlignment="1">
      <alignment horizontal="left" vertical="top" wrapText="1"/>
    </xf>
    <xf numFmtId="0" fontId="9" fillId="0" borderId="0" xfId="7" applyFont="1" applyBorder="1"/>
    <xf numFmtId="0" fontId="7" fillId="0" borderId="81" xfId="7" applyFont="1" applyBorder="1" applyAlignment="1">
      <alignment horizontal="center"/>
    </xf>
    <xf numFmtId="164" fontId="8" fillId="0" borderId="82" xfId="1" applyFont="1" applyBorder="1" applyAlignment="1"/>
    <xf numFmtId="0" fontId="19" fillId="2" borderId="0" xfId="6" applyFont="1" applyFill="1" applyBorder="1" applyAlignment="1">
      <alignment horizontal="center"/>
    </xf>
    <xf numFmtId="0" fontId="19" fillId="2" borderId="14" xfId="6" applyFont="1" applyFill="1" applyBorder="1" applyAlignment="1">
      <alignment horizontal="center"/>
    </xf>
    <xf numFmtId="0" fontId="1" fillId="0" borderId="0" xfId="49"/>
    <xf numFmtId="0" fontId="0" fillId="0" borderId="0" xfId="0" applyFont="1" applyAlignment="1">
      <alignment wrapText="1"/>
    </xf>
    <xf numFmtId="0" fontId="27" fillId="0" borderId="25" xfId="0" applyFont="1" applyFill="1" applyBorder="1" applyAlignment="1">
      <alignment vertical="top" wrapText="1"/>
    </xf>
    <xf numFmtId="0" fontId="28" fillId="3" borderId="42" xfId="0" applyFont="1" applyFill="1" applyBorder="1" applyAlignment="1">
      <alignment horizontal="center" vertical="center" wrapText="1"/>
    </xf>
    <xf numFmtId="0" fontId="27" fillId="0" borderId="70" xfId="0" applyFont="1" applyBorder="1" applyAlignment="1">
      <alignment vertical="top" wrapText="1"/>
    </xf>
    <xf numFmtId="0" fontId="28" fillId="0" borderId="24" xfId="0" applyFont="1" applyFill="1" applyBorder="1" applyAlignment="1">
      <alignment horizontal="left" vertical="center" wrapText="1"/>
    </xf>
    <xf numFmtId="0" fontId="27" fillId="0" borderId="71" xfId="0" applyFont="1" applyBorder="1" applyAlignment="1">
      <alignment vertical="top" wrapText="1"/>
    </xf>
    <xf numFmtId="0" fontId="28" fillId="0" borderId="23" xfId="0" applyFont="1" applyBorder="1" applyAlignment="1">
      <alignment vertical="top" wrapText="1"/>
    </xf>
    <xf numFmtId="0" fontId="27" fillId="0" borderId="39" xfId="0" applyFont="1" applyBorder="1" applyAlignment="1">
      <alignment vertical="top" wrapText="1"/>
    </xf>
    <xf numFmtId="164" fontId="36" fillId="0" borderId="96" xfId="49" applyNumberFormat="1" applyFont="1" applyBorder="1" applyAlignment="1">
      <alignment horizontal="center"/>
    </xf>
    <xf numFmtId="164" fontId="36" fillId="0" borderId="28" xfId="49" applyNumberFormat="1" applyFont="1" applyBorder="1"/>
    <xf numFmtId="164" fontId="36" fillId="0" borderId="28" xfId="49" applyNumberFormat="1" applyFont="1" applyBorder="1" applyAlignment="1">
      <alignment horizontal="center"/>
    </xf>
    <xf numFmtId="164" fontId="36" fillId="0" borderId="28" xfId="49" applyNumberFormat="1" applyFont="1" applyBorder="1" applyAlignment="1">
      <alignment horizontal="center" wrapText="1"/>
    </xf>
    <xf numFmtId="164" fontId="36" fillId="0" borderId="28" xfId="49" applyNumberFormat="1" applyFont="1" applyBorder="1" applyAlignment="1">
      <alignment horizontal="center" vertical="center"/>
    </xf>
    <xf numFmtId="164" fontId="36" fillId="0" borderId="97" xfId="49" applyNumberFormat="1" applyFont="1" applyBorder="1" applyAlignment="1">
      <alignment horizontal="center" vertical="center"/>
    </xf>
    <xf numFmtId="164" fontId="37" fillId="0" borderId="0" xfId="49" applyNumberFormat="1" applyFont="1"/>
    <xf numFmtId="164" fontId="36" fillId="0" borderId="98" xfId="49" applyNumberFormat="1" applyFont="1" applyBorder="1" applyAlignment="1">
      <alignment horizontal="center"/>
    </xf>
    <xf numFmtId="164" fontId="36" fillId="0" borderId="43" xfId="49" applyNumberFormat="1" applyFont="1" applyBorder="1" applyAlignment="1">
      <alignment horizontal="center" vertical="center"/>
    </xf>
    <xf numFmtId="164" fontId="36" fillId="0" borderId="20" xfId="49" applyNumberFormat="1" applyFont="1" applyBorder="1" applyAlignment="1">
      <alignment horizontal="center"/>
    </xf>
    <xf numFmtId="164" fontId="36" fillId="0" borderId="20" xfId="49" applyNumberFormat="1" applyFont="1" applyBorder="1" applyAlignment="1">
      <alignment horizontal="center" wrapText="1"/>
    </xf>
    <xf numFmtId="164" fontId="36" fillId="0" borderId="20" xfId="49" applyNumberFormat="1" applyFont="1" applyBorder="1" applyAlignment="1">
      <alignment horizontal="center" vertical="center"/>
    </xf>
    <xf numFmtId="164" fontId="36" fillId="0" borderId="99" xfId="49" applyNumberFormat="1" applyFont="1" applyBorder="1" applyAlignment="1">
      <alignment horizontal="center" vertical="center"/>
    </xf>
    <xf numFmtId="168" fontId="38" fillId="0" borderId="44" xfId="49" applyNumberFormat="1" applyFont="1" applyBorder="1" applyAlignment="1">
      <alignment horizontal="center" vertical="center"/>
    </xf>
    <xf numFmtId="164" fontId="40" fillId="0" borderId="21" xfId="49" applyNumberFormat="1" applyFont="1" applyBorder="1"/>
    <xf numFmtId="164" fontId="38" fillId="0" borderId="21" xfId="49" applyNumberFormat="1" applyFont="1" applyBorder="1"/>
    <xf numFmtId="164" fontId="38" fillId="0" borderId="21" xfId="49" applyNumberFormat="1" applyFont="1" applyBorder="1" applyAlignment="1">
      <alignment horizontal="center"/>
    </xf>
    <xf numFmtId="164" fontId="38" fillId="0" borderId="21" xfId="49" applyNumberFormat="1" applyFont="1" applyBorder="1" applyAlignment="1">
      <alignment horizontal="center" vertical="center"/>
    </xf>
    <xf numFmtId="164" fontId="38" fillId="0" borderId="21" xfId="49" applyNumberFormat="1" applyFont="1" applyBorder="1" applyAlignment="1">
      <alignment horizontal="center" vertical="center" wrapText="1"/>
    </xf>
    <xf numFmtId="164" fontId="38" fillId="0" borderId="45" xfId="49" applyNumberFormat="1" applyFont="1" applyBorder="1" applyAlignment="1">
      <alignment horizontal="center" vertical="center"/>
    </xf>
    <xf numFmtId="164" fontId="39" fillId="0" borderId="0" xfId="49" applyNumberFormat="1" applyFont="1"/>
    <xf numFmtId="164" fontId="13" fillId="0" borderId="21" xfId="49" applyNumberFormat="1" applyFont="1" applyBorder="1"/>
    <xf numFmtId="164" fontId="38" fillId="0" borderId="44" xfId="49" applyNumberFormat="1" applyFont="1" applyBorder="1" applyAlignment="1">
      <alignment horizontal="center" vertical="center"/>
    </xf>
    <xf numFmtId="164" fontId="39" fillId="0" borderId="47" xfId="49" applyNumberFormat="1" applyFont="1" applyBorder="1"/>
    <xf numFmtId="164" fontId="38" fillId="0" borderId="48" xfId="49" applyNumberFormat="1" applyFont="1" applyBorder="1"/>
    <xf numFmtId="164" fontId="38" fillId="0" borderId="49" xfId="49" applyNumberFormat="1" applyFont="1" applyBorder="1"/>
    <xf numFmtId="164" fontId="42" fillId="0" borderId="53" xfId="49" applyNumberFormat="1" applyFont="1" applyBorder="1" applyAlignment="1">
      <alignment horizontal="right" vertical="center" wrapText="1"/>
    </xf>
    <xf numFmtId="164" fontId="39" fillId="0" borderId="54" xfId="49" applyNumberFormat="1" applyFont="1" applyBorder="1"/>
    <xf numFmtId="164" fontId="38" fillId="0" borderId="0" xfId="49" applyNumberFormat="1" applyFont="1"/>
    <xf numFmtId="164" fontId="38" fillId="0" borderId="55" xfId="49" applyNumberFormat="1" applyFont="1" applyBorder="1"/>
    <xf numFmtId="169" fontId="42" fillId="0" borderId="21" xfId="49" applyNumberFormat="1" applyFont="1" applyBorder="1"/>
    <xf numFmtId="169" fontId="42" fillId="0" borderId="45" xfId="49" applyNumberFormat="1" applyFont="1" applyBorder="1"/>
    <xf numFmtId="164" fontId="13" fillId="0" borderId="0" xfId="49" applyNumberFormat="1" applyFont="1"/>
    <xf numFmtId="164" fontId="39" fillId="0" borderId="58" xfId="49" applyNumberFormat="1" applyFont="1" applyBorder="1"/>
    <xf numFmtId="164" fontId="38" fillId="0" borderId="59" xfId="49" applyNumberFormat="1" applyFont="1" applyBorder="1"/>
    <xf numFmtId="164" fontId="38" fillId="0" borderId="60" xfId="49" applyNumberFormat="1" applyFont="1" applyBorder="1"/>
    <xf numFmtId="164" fontId="41" fillId="0" borderId="22" xfId="49" applyNumberFormat="1" applyFont="1" applyBorder="1"/>
    <xf numFmtId="164" fontId="41" fillId="0" borderId="64" xfId="49" applyNumberFormat="1" applyFont="1" applyBorder="1"/>
    <xf numFmtId="0" fontId="46" fillId="0" borderId="0" xfId="0" applyFont="1"/>
    <xf numFmtId="49" fontId="28" fillId="4" borderId="78" xfId="0" applyNumberFormat="1" applyFont="1" applyFill="1" applyBorder="1" applyAlignment="1">
      <alignment horizontal="center" vertical="center"/>
    </xf>
    <xf numFmtId="0" fontId="28" fillId="4" borderId="88" xfId="0" applyFont="1" applyFill="1" applyBorder="1" applyAlignment="1">
      <alignment vertical="center" wrapText="1"/>
    </xf>
    <xf numFmtId="0" fontId="0" fillId="0" borderId="0" xfId="0" applyAlignment="1">
      <alignment vertical="center"/>
    </xf>
    <xf numFmtId="49" fontId="27" fillId="3" borderId="42" xfId="0" applyNumberFormat="1" applyFont="1" applyFill="1" applyBorder="1" applyAlignment="1">
      <alignment horizontal="center" vertical="top" wrapText="1"/>
    </xf>
    <xf numFmtId="49" fontId="27" fillId="0" borderId="67" xfId="0" applyNumberFormat="1" applyFont="1" applyBorder="1" applyAlignment="1">
      <alignment horizontal="center" vertical="top"/>
    </xf>
    <xf numFmtId="49" fontId="27" fillId="0" borderId="41" xfId="0" quotePrefix="1" applyNumberFormat="1" applyFont="1" applyBorder="1" applyAlignment="1">
      <alignment horizontal="right" vertical="top"/>
    </xf>
    <xf numFmtId="49" fontId="27" fillId="0" borderId="67" xfId="0" applyNumberFormat="1" applyFont="1" applyFill="1" applyBorder="1" applyAlignment="1">
      <alignment horizontal="center" vertical="top" wrapText="1"/>
    </xf>
    <xf numFmtId="49" fontId="27" fillId="0" borderId="69" xfId="0" applyNumberFormat="1" applyFont="1" applyFill="1" applyBorder="1" applyAlignment="1">
      <alignment horizontal="center" vertical="top" wrapText="1"/>
    </xf>
    <xf numFmtId="49" fontId="27" fillId="0" borderId="69" xfId="0" applyNumberFormat="1" applyFont="1" applyBorder="1" applyAlignment="1">
      <alignment horizontal="center" vertical="top"/>
    </xf>
    <xf numFmtId="0" fontId="27" fillId="0" borderId="74" xfId="0" applyFont="1" applyFill="1" applyBorder="1" applyAlignment="1">
      <alignment horizontal="center" vertical="center"/>
    </xf>
    <xf numFmtId="49" fontId="27" fillId="0" borderId="74" xfId="0" quotePrefix="1" applyNumberFormat="1" applyFont="1" applyFill="1" applyBorder="1" applyAlignment="1">
      <alignment horizontal="center" vertical="top"/>
    </xf>
    <xf numFmtId="49" fontId="27" fillId="0" borderId="69" xfId="0" quotePrefix="1" applyNumberFormat="1" applyFont="1" applyFill="1" applyBorder="1" applyAlignment="1">
      <alignment horizontal="center" vertical="top"/>
    </xf>
    <xf numFmtId="49" fontId="27" fillId="0" borderId="93" xfId="0" quotePrefix="1" applyNumberFormat="1" applyFont="1" applyBorder="1" applyAlignment="1">
      <alignment horizontal="right" vertical="top"/>
    </xf>
    <xf numFmtId="49" fontId="27" fillId="0" borderId="72" xfId="0" quotePrefix="1" applyNumberFormat="1" applyFont="1" applyBorder="1" applyAlignment="1">
      <alignment horizontal="right" vertical="top"/>
    </xf>
    <xf numFmtId="49" fontId="27" fillId="0" borderId="78" xfId="0" quotePrefix="1" applyNumberFormat="1" applyFont="1" applyBorder="1" applyAlignment="1">
      <alignment horizontal="right" vertical="top"/>
    </xf>
    <xf numFmtId="49" fontId="27" fillId="0" borderId="24" xfId="0" applyNumberFormat="1" applyFont="1" applyFill="1" applyBorder="1" applyAlignment="1">
      <alignment horizontal="center" vertical="top"/>
    </xf>
    <xf numFmtId="49" fontId="27" fillId="0" borderId="94" xfId="0" applyNumberFormat="1" applyFont="1" applyBorder="1" applyAlignment="1">
      <alignment horizontal="center" vertical="top"/>
    </xf>
    <xf numFmtId="0" fontId="6" fillId="0" borderId="1" xfId="0" applyFont="1" applyFill="1" applyBorder="1" applyAlignment="1">
      <alignment horizontal="left" vertical="center"/>
    </xf>
    <xf numFmtId="0" fontId="27" fillId="2" borderId="24" xfId="0" applyFont="1" applyFill="1" applyBorder="1" applyAlignment="1">
      <alignment horizontal="center" vertical="center"/>
    </xf>
    <xf numFmtId="164" fontId="27" fillId="2" borderId="39" xfId="0" applyNumberFormat="1" applyFont="1" applyFill="1" applyBorder="1" applyAlignment="1">
      <alignment horizontal="center" vertical="center"/>
    </xf>
    <xf numFmtId="0" fontId="28" fillId="5" borderId="42" xfId="0" applyFont="1" applyFill="1" applyBorder="1" applyAlignment="1">
      <alignment horizontal="center" vertical="center" wrapText="1"/>
    </xf>
    <xf numFmtId="164" fontId="28" fillId="5" borderId="42" xfId="0" applyNumberFormat="1" applyFont="1" applyFill="1" applyBorder="1" applyAlignment="1">
      <alignment horizontal="center" vertical="center" wrapText="1"/>
    </xf>
    <xf numFmtId="164" fontId="28" fillId="5" borderId="42" xfId="1" applyFont="1" applyFill="1" applyBorder="1" applyAlignment="1">
      <alignment horizontal="center" vertical="center" wrapText="1"/>
    </xf>
    <xf numFmtId="0" fontId="27" fillId="2" borderId="88" xfId="0" applyFont="1" applyFill="1" applyBorder="1" applyAlignment="1">
      <alignment horizontal="center" vertical="center"/>
    </xf>
    <xf numFmtId="164" fontId="27" fillId="2" borderId="88" xfId="0" applyNumberFormat="1" applyFont="1" applyFill="1" applyBorder="1" applyAlignment="1">
      <alignment horizontal="center" vertical="center"/>
    </xf>
    <xf numFmtId="164" fontId="27" fillId="2" borderId="88" xfId="1" applyFont="1" applyFill="1" applyBorder="1" applyAlignment="1">
      <alignment horizontal="center" vertical="center"/>
    </xf>
    <xf numFmtId="164" fontId="27" fillId="2" borderId="89" xfId="0" applyNumberFormat="1" applyFont="1" applyFill="1" applyBorder="1" applyAlignment="1">
      <alignment horizontal="center" vertical="center"/>
    </xf>
    <xf numFmtId="0" fontId="27" fillId="2" borderId="24" xfId="0" applyFont="1" applyFill="1" applyBorder="1" applyAlignment="1">
      <alignment horizontal="center" vertical="center" wrapText="1"/>
    </xf>
    <xf numFmtId="164" fontId="27" fillId="2" borderId="24" xfId="0" applyNumberFormat="1" applyFont="1" applyFill="1" applyBorder="1" applyAlignment="1">
      <alignment horizontal="center" vertical="center"/>
    </xf>
    <xf numFmtId="165" fontId="27" fillId="2" borderId="24" xfId="0" applyNumberFormat="1" applyFont="1" applyFill="1" applyBorder="1" applyAlignment="1">
      <alignment horizontal="center" vertical="center"/>
    </xf>
    <xf numFmtId="164" fontId="10" fillId="2" borderId="29" xfId="1" applyFont="1" applyFill="1" applyBorder="1" applyAlignment="1">
      <alignment horizontal="right"/>
    </xf>
    <xf numFmtId="164" fontId="27" fillId="2" borderId="24" xfId="1" applyFont="1" applyFill="1" applyBorder="1" applyAlignment="1">
      <alignment horizontal="center" vertical="center"/>
    </xf>
    <xf numFmtId="164" fontId="28" fillId="2" borderId="68" xfId="0" applyNumberFormat="1" applyFont="1" applyFill="1" applyBorder="1" applyAlignment="1">
      <alignment horizontal="center" vertical="center"/>
    </xf>
    <xf numFmtId="164" fontId="27" fillId="2" borderId="24" xfId="1" applyFont="1" applyFill="1" applyBorder="1" applyAlignment="1">
      <alignment horizontal="center" vertical="center" wrapText="1"/>
    </xf>
    <xf numFmtId="164" fontId="27" fillId="2" borderId="24" xfId="0" applyNumberFormat="1" applyFont="1" applyFill="1" applyBorder="1" applyAlignment="1">
      <alignment horizontal="center" vertical="center" wrapText="1"/>
    </xf>
    <xf numFmtId="0" fontId="27" fillId="2" borderId="71" xfId="0" applyFont="1" applyFill="1" applyBorder="1" applyAlignment="1">
      <alignment horizontal="center" vertical="center" wrapText="1"/>
    </xf>
    <xf numFmtId="164" fontId="27" fillId="2" borderId="71" xfId="0" applyNumberFormat="1" applyFont="1" applyFill="1" applyBorder="1" applyAlignment="1">
      <alignment horizontal="center" vertical="center" wrapText="1"/>
    </xf>
    <xf numFmtId="164" fontId="28" fillId="2" borderId="71" xfId="1" applyFont="1" applyFill="1" applyBorder="1" applyAlignment="1">
      <alignment horizontal="center" vertical="center" wrapText="1"/>
    </xf>
    <xf numFmtId="164" fontId="27" fillId="2" borderId="68" xfId="0" applyNumberFormat="1" applyFont="1" applyFill="1" applyBorder="1" applyAlignment="1">
      <alignment horizontal="center" vertical="center" wrapText="1"/>
    </xf>
    <xf numFmtId="164" fontId="27" fillId="2" borderId="71" xfId="1" applyFont="1" applyFill="1" applyBorder="1" applyAlignment="1">
      <alignment horizontal="center" vertical="center" wrapText="1"/>
    </xf>
    <xf numFmtId="165" fontId="27" fillId="2" borderId="39" xfId="0" applyNumberFormat="1" applyFont="1" applyFill="1" applyBorder="1" applyAlignment="1">
      <alignment horizontal="center" vertical="center"/>
    </xf>
    <xf numFmtId="164" fontId="27" fillId="2" borderId="39" xfId="1" applyFont="1" applyFill="1" applyBorder="1" applyAlignment="1">
      <alignment horizontal="center" vertical="center"/>
    </xf>
    <xf numFmtId="164" fontId="28" fillId="2" borderId="75" xfId="0" applyNumberFormat="1" applyFont="1" applyFill="1" applyBorder="1" applyAlignment="1">
      <alignment horizontal="center" vertical="center"/>
    </xf>
    <xf numFmtId="164" fontId="27" fillId="2" borderId="75" xfId="0" applyNumberFormat="1" applyFont="1" applyFill="1" applyBorder="1" applyAlignment="1">
      <alignment horizontal="center" vertical="center"/>
    </xf>
    <xf numFmtId="165" fontId="27" fillId="2" borderId="73" xfId="0" applyNumberFormat="1" applyFont="1" applyFill="1" applyBorder="1" applyAlignment="1">
      <alignment horizontal="center" vertical="center"/>
    </xf>
    <xf numFmtId="164" fontId="27" fillId="2" borderId="73" xfId="0" applyNumberFormat="1" applyFont="1" applyFill="1" applyBorder="1" applyAlignment="1">
      <alignment horizontal="center" vertical="center"/>
    </xf>
    <xf numFmtId="164" fontId="27" fillId="2" borderId="73" xfId="1" applyFont="1" applyFill="1" applyBorder="1" applyAlignment="1">
      <alignment horizontal="center" vertical="center"/>
    </xf>
    <xf numFmtId="164" fontId="27" fillId="2" borderId="77" xfId="0" applyNumberFormat="1" applyFont="1" applyFill="1" applyBorder="1" applyAlignment="1">
      <alignment horizontal="center" vertical="center"/>
    </xf>
    <xf numFmtId="0" fontId="27" fillId="2" borderId="71" xfId="0" applyFont="1" applyFill="1" applyBorder="1" applyAlignment="1">
      <alignment horizontal="center" vertical="center"/>
    </xf>
    <xf numFmtId="164" fontId="10" fillId="2" borderId="91" xfId="1" applyFont="1" applyFill="1" applyBorder="1" applyAlignment="1">
      <alignment horizontal="right"/>
    </xf>
    <xf numFmtId="164" fontId="10" fillId="2" borderId="92" xfId="1" applyFont="1" applyFill="1" applyBorder="1" applyAlignment="1">
      <alignment horizontal="right"/>
    </xf>
    <xf numFmtId="0" fontId="27" fillId="2" borderId="39" xfId="0" applyFont="1" applyFill="1" applyBorder="1" applyAlignment="1">
      <alignment horizontal="center" vertical="center"/>
    </xf>
    <xf numFmtId="164" fontId="10" fillId="2" borderId="2" xfId="1" applyFont="1" applyFill="1" applyBorder="1" applyAlignment="1">
      <alignment horizontal="right"/>
    </xf>
    <xf numFmtId="0" fontId="6" fillId="2" borderId="0" xfId="0" applyFont="1" applyFill="1" applyAlignment="1">
      <alignment horizontal="center"/>
    </xf>
    <xf numFmtId="164" fontId="6" fillId="2" borderId="0" xfId="1" applyFont="1" applyFill="1" applyBorder="1" applyAlignment="1"/>
    <xf numFmtId="164" fontId="6" fillId="2" borderId="0" xfId="1" applyFont="1" applyFill="1" applyAlignment="1">
      <alignment horizontal="center"/>
    </xf>
    <xf numFmtId="164" fontId="11" fillId="2" borderId="39" xfId="1" applyFont="1" applyFill="1" applyBorder="1" applyAlignment="1">
      <alignment horizontal="center" vertical="center"/>
    </xf>
    <xf numFmtId="49" fontId="28" fillId="4" borderId="78" xfId="0" quotePrefix="1" applyNumberFormat="1" applyFont="1" applyFill="1" applyBorder="1" applyAlignment="1">
      <alignment horizontal="center" vertical="center"/>
    </xf>
    <xf numFmtId="0" fontId="19" fillId="2" borderId="83" xfId="6" applyFont="1" applyFill="1" applyBorder="1" applyAlignment="1">
      <alignment horizontal="center"/>
    </xf>
    <xf numFmtId="0" fontId="19" fillId="2" borderId="84" xfId="6" applyFont="1" applyFill="1" applyBorder="1" applyAlignment="1">
      <alignment horizontal="center"/>
    </xf>
    <xf numFmtId="0" fontId="19" fillId="2" borderId="85" xfId="6" applyFont="1" applyFill="1" applyBorder="1" applyAlignment="1">
      <alignment horizontal="center"/>
    </xf>
    <xf numFmtId="0" fontId="19" fillId="2" borderId="1" xfId="6" applyFont="1" applyFill="1" applyBorder="1" applyAlignment="1">
      <alignment horizontal="center"/>
    </xf>
    <xf numFmtId="0" fontId="19" fillId="2" borderId="0" xfId="6" applyFont="1" applyFill="1" applyBorder="1" applyAlignment="1">
      <alignment horizontal="center"/>
    </xf>
    <xf numFmtId="0" fontId="19" fillId="2" borderId="66" xfId="6" applyFont="1" applyFill="1" applyBorder="1" applyAlignment="1">
      <alignment horizontal="center"/>
    </xf>
    <xf numFmtId="0" fontId="19" fillId="2" borderId="86" xfId="6" applyFont="1" applyFill="1" applyBorder="1" applyAlignment="1">
      <alignment horizontal="center"/>
    </xf>
    <xf numFmtId="0" fontId="19" fillId="2" borderId="3" xfId="6" applyFont="1" applyFill="1" applyBorder="1" applyAlignment="1">
      <alignment horizontal="center"/>
    </xf>
    <xf numFmtId="0" fontId="19" fillId="2" borderId="87" xfId="6" applyFont="1" applyFill="1" applyBorder="1" applyAlignment="1">
      <alignment horizontal="center"/>
    </xf>
    <xf numFmtId="0" fontId="23" fillId="2" borderId="13" xfId="6" applyFont="1" applyFill="1" applyBorder="1" applyAlignment="1">
      <alignment horizontal="right" vertical="center"/>
    </xf>
    <xf numFmtId="0" fontId="23" fillId="2" borderId="0" xfId="6" applyFont="1" applyFill="1" applyAlignment="1">
      <alignment horizontal="right" vertical="center"/>
    </xf>
    <xf numFmtId="0" fontId="23" fillId="2" borderId="14" xfId="6" applyFont="1" applyFill="1" applyBorder="1" applyAlignment="1">
      <alignment horizontal="right" vertical="center"/>
    </xf>
    <xf numFmtId="17" fontId="23" fillId="2" borderId="15" xfId="6" applyNumberFormat="1" applyFont="1" applyFill="1" applyBorder="1" applyAlignment="1">
      <alignment horizontal="right" vertical="center"/>
    </xf>
    <xf numFmtId="0" fontId="23" fillId="2" borderId="16" xfId="6" applyFont="1" applyFill="1" applyBorder="1" applyAlignment="1">
      <alignment horizontal="right" vertical="center"/>
    </xf>
    <xf numFmtId="0" fontId="23" fillId="2" borderId="17" xfId="6" applyFont="1" applyFill="1" applyBorder="1" applyAlignment="1">
      <alignment horizontal="right" vertical="center"/>
    </xf>
    <xf numFmtId="0" fontId="20" fillId="2" borderId="13" xfId="6" applyFont="1" applyFill="1" applyBorder="1" applyAlignment="1">
      <alignment horizontal="center"/>
    </xf>
    <xf numFmtId="0" fontId="20" fillId="2" borderId="0" xfId="6" applyFont="1" applyFill="1" applyAlignment="1">
      <alignment horizontal="center"/>
    </xf>
    <xf numFmtId="0" fontId="20" fillId="2" borderId="14" xfId="6" applyFont="1" applyFill="1" applyBorder="1" applyAlignment="1">
      <alignment horizontal="center"/>
    </xf>
    <xf numFmtId="0" fontId="15" fillId="2" borderId="10" xfId="6" applyFont="1" applyFill="1" applyBorder="1" applyAlignment="1" applyProtection="1">
      <alignment horizontal="center" wrapText="1"/>
      <protection locked="0"/>
    </xf>
    <xf numFmtId="0" fontId="15" fillId="2" borderId="11" xfId="6" applyFont="1" applyFill="1" applyBorder="1" applyAlignment="1" applyProtection="1">
      <alignment horizontal="center" wrapText="1"/>
      <protection locked="0"/>
    </xf>
    <xf numFmtId="0" fontId="15" fillId="2" borderId="12" xfId="6" applyFont="1" applyFill="1" applyBorder="1" applyAlignment="1" applyProtection="1">
      <alignment horizontal="center" wrapText="1"/>
      <protection locked="0"/>
    </xf>
    <xf numFmtId="0" fontId="15" fillId="2" borderId="13" xfId="6" applyFont="1" applyFill="1" applyBorder="1" applyAlignment="1" applyProtection="1">
      <alignment horizontal="center" wrapText="1"/>
      <protection locked="0"/>
    </xf>
    <xf numFmtId="0" fontId="15" fillId="2" borderId="0" xfId="6" applyFont="1" applyFill="1" applyAlignment="1" applyProtection="1">
      <alignment horizontal="center" wrapText="1"/>
      <protection locked="0"/>
    </xf>
    <xf numFmtId="0" fontId="15" fillId="2" borderId="14" xfId="6" applyFont="1" applyFill="1" applyBorder="1" applyAlignment="1" applyProtection="1">
      <alignment horizontal="center" wrapText="1"/>
      <protection locked="0"/>
    </xf>
    <xf numFmtId="0" fontId="17" fillId="2" borderId="13" xfId="6" applyFont="1" applyFill="1" applyBorder="1" applyAlignment="1">
      <alignment horizontal="left"/>
    </xf>
    <xf numFmtId="0" fontId="17" fillId="2" borderId="0" xfId="6" applyFont="1" applyFill="1" applyAlignment="1">
      <alignment horizontal="left"/>
    </xf>
    <xf numFmtId="0" fontId="17" fillId="2" borderId="14" xfId="6" applyFont="1" applyFill="1" applyBorder="1" applyAlignment="1">
      <alignment horizontal="left"/>
    </xf>
    <xf numFmtId="0" fontId="20" fillId="2" borderId="13" xfId="6" applyFont="1" applyFill="1" applyBorder="1" applyAlignment="1">
      <alignment horizontal="center" vertical="center" wrapText="1"/>
    </xf>
    <xf numFmtId="0" fontId="20" fillId="2" borderId="0" xfId="6" applyFont="1" applyFill="1" applyAlignment="1">
      <alignment horizontal="center" vertical="center" wrapText="1"/>
    </xf>
    <xf numFmtId="0" fontId="20" fillId="2" borderId="14" xfId="6" applyFont="1" applyFill="1" applyBorder="1" applyAlignment="1">
      <alignment horizontal="center" vertical="center" wrapText="1"/>
    </xf>
    <xf numFmtId="0" fontId="8" fillId="0" borderId="6" xfId="7" applyFont="1" applyBorder="1"/>
    <xf numFmtId="0" fontId="7" fillId="0" borderId="0" xfId="7" applyFont="1" applyAlignment="1">
      <alignment horizontal="center"/>
    </xf>
    <xf numFmtId="0" fontId="8" fillId="0" borderId="0" xfId="7" applyFont="1"/>
    <xf numFmtId="0" fontId="9" fillId="0" borderId="5" xfId="7" applyFont="1" applyBorder="1" applyAlignment="1">
      <alignment horizontal="center"/>
    </xf>
    <xf numFmtId="0" fontId="9" fillId="0" borderId="18" xfId="7" applyFont="1" applyBorder="1" applyAlignment="1">
      <alignment horizontal="center"/>
    </xf>
    <xf numFmtId="0" fontId="9" fillId="0" borderId="19" xfId="7" applyFont="1" applyBorder="1" applyAlignment="1">
      <alignment horizontal="center"/>
    </xf>
    <xf numFmtId="164" fontId="45" fillId="0" borderId="40" xfId="1" applyFont="1" applyBorder="1" applyAlignment="1">
      <alignment horizontal="center" vertical="center"/>
    </xf>
    <xf numFmtId="0" fontId="28" fillId="0" borderId="65" xfId="0" applyFont="1" applyBorder="1" applyAlignment="1">
      <alignment horizontal="right" vertical="center"/>
    </xf>
    <xf numFmtId="0" fontId="28" fillId="0" borderId="0" xfId="0" applyFont="1" applyBorder="1" applyAlignment="1">
      <alignment horizontal="right" vertical="center"/>
    </xf>
    <xf numFmtId="0" fontId="28" fillId="0" borderId="66" xfId="0" applyFont="1" applyBorder="1" applyAlignment="1">
      <alignment horizontal="right" vertical="center"/>
    </xf>
    <xf numFmtId="0" fontId="28" fillId="0" borderId="90" xfId="0" applyFont="1" applyBorder="1" applyAlignment="1">
      <alignment horizontal="right" vertical="center"/>
    </xf>
    <xf numFmtId="0" fontId="28" fillId="0" borderId="84" xfId="0" applyFont="1" applyBorder="1" applyAlignment="1">
      <alignment horizontal="right" vertical="center"/>
    </xf>
    <xf numFmtId="0" fontId="28" fillId="0" borderId="85" xfId="0" applyFont="1" applyBorder="1" applyAlignment="1">
      <alignment horizontal="right" vertical="center"/>
    </xf>
    <xf numFmtId="0" fontId="28" fillId="0" borderId="76" xfId="0" applyFont="1" applyBorder="1" applyAlignment="1">
      <alignment horizontal="right" vertical="center"/>
    </xf>
    <xf numFmtId="0" fontId="28" fillId="0" borderId="3" xfId="0" applyFont="1" applyBorder="1" applyAlignment="1">
      <alignment horizontal="right" vertical="center"/>
    </xf>
    <xf numFmtId="0" fontId="28" fillId="0" borderId="87" xfId="0" applyFont="1" applyBorder="1" applyAlignment="1">
      <alignment horizontal="right" vertical="center"/>
    </xf>
    <xf numFmtId="0" fontId="28" fillId="0" borderId="79" xfId="0" applyFont="1" applyBorder="1" applyAlignment="1">
      <alignment horizontal="right" vertical="center"/>
    </xf>
    <xf numFmtId="0" fontId="28" fillId="0" borderId="80" xfId="0" applyFont="1" applyBorder="1" applyAlignment="1">
      <alignment horizontal="right" vertical="center"/>
    </xf>
    <xf numFmtId="0" fontId="28" fillId="0" borderId="26" xfId="0" applyFont="1" applyBorder="1" applyAlignment="1">
      <alignment horizontal="right" vertical="center"/>
    </xf>
    <xf numFmtId="164" fontId="41" fillId="0" borderId="56" xfId="49" applyNumberFormat="1" applyFont="1" applyBorder="1" applyAlignment="1">
      <alignment horizontal="center"/>
    </xf>
    <xf numFmtId="0" fontId="11" fillId="0" borderId="57" xfId="49" applyFont="1" applyBorder="1"/>
    <xf numFmtId="0" fontId="11" fillId="0" borderId="46" xfId="49" applyFont="1" applyBorder="1"/>
    <xf numFmtId="164" fontId="41" fillId="0" borderId="61" xfId="49" applyNumberFormat="1" applyFont="1" applyBorder="1" applyAlignment="1">
      <alignment horizontal="center"/>
    </xf>
    <xf numFmtId="0" fontId="11" fillId="0" borderId="62" xfId="49" applyFont="1" applyBorder="1"/>
    <xf numFmtId="0" fontId="11" fillId="0" borderId="63" xfId="49" applyFont="1" applyBorder="1"/>
    <xf numFmtId="0" fontId="43" fillId="0" borderId="95" xfId="49" applyFont="1" applyBorder="1" applyAlignment="1">
      <alignment horizontal="center" vertical="center"/>
    </xf>
    <xf numFmtId="0" fontId="43" fillId="0" borderId="80" xfId="49" applyFont="1" applyBorder="1" applyAlignment="1">
      <alignment horizontal="center" vertical="center"/>
    </xf>
    <xf numFmtId="0" fontId="43" fillId="0" borderId="26" xfId="49" applyFont="1" applyBorder="1" applyAlignment="1">
      <alignment horizontal="center" vertical="center"/>
    </xf>
    <xf numFmtId="164" fontId="41" fillId="0" borderId="50" xfId="49" applyNumberFormat="1" applyFont="1" applyBorder="1" applyAlignment="1">
      <alignment horizontal="center"/>
    </xf>
    <xf numFmtId="0" fontId="11" fillId="0" borderId="51" xfId="49" applyFont="1" applyBorder="1"/>
    <xf numFmtId="0" fontId="11" fillId="0" borderId="52" xfId="49" applyFont="1" applyBorder="1"/>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27" fillId="0" borderId="20" xfId="0" applyFont="1" applyBorder="1" applyAlignment="1">
      <alignment horizontal="center" vertical="center"/>
    </xf>
    <xf numFmtId="0" fontId="11" fillId="0" borderId="27" xfId="0" applyFont="1" applyBorder="1"/>
    <xf numFmtId="0" fontId="27" fillId="0" borderId="27" xfId="0" applyFont="1" applyBorder="1" applyAlignment="1">
      <alignment horizontal="center" vertical="center"/>
    </xf>
    <xf numFmtId="0" fontId="27" fillId="0" borderId="20" xfId="0" applyFont="1" applyBorder="1" applyAlignment="1">
      <alignment horizontal="center"/>
    </xf>
    <xf numFmtId="0" fontId="11" fillId="0" borderId="20" xfId="0" applyFont="1" applyBorder="1"/>
  </cellXfs>
  <cellStyles count="63">
    <cellStyle name="Comma" xfId="1" builtinId="3"/>
    <cellStyle name="Comma 10" xfId="9"/>
    <cellStyle name="Comma 11 2" xfId="54"/>
    <cellStyle name="Comma 12" xfId="10"/>
    <cellStyle name="Comma 18" xfId="56"/>
    <cellStyle name="Comma 2" xfId="11"/>
    <cellStyle name="Comma 2 10" xfId="12"/>
    <cellStyle name="Comma 2 11" xfId="13"/>
    <cellStyle name="Comma 2 12" xfId="52"/>
    <cellStyle name="Comma 2 2" xfId="14"/>
    <cellStyle name="Comma 2 2 2" xfId="60"/>
    <cellStyle name="Comma 2 3" xfId="15"/>
    <cellStyle name="Comma 2 4" xfId="16"/>
    <cellStyle name="Comma 2 5" xfId="17"/>
    <cellStyle name="Comma 2 6" xfId="18"/>
    <cellStyle name="Comma 2 7" xfId="19"/>
    <cellStyle name="Comma 2 8" xfId="20"/>
    <cellStyle name="Comma 2 9" xfId="21"/>
    <cellStyle name="Comma 20" xfId="55"/>
    <cellStyle name="Comma 24" xfId="57"/>
    <cellStyle name="Comma 25" xfId="58"/>
    <cellStyle name="Comma 3" xfId="2"/>
    <cellStyle name="Comma 3 2" xfId="22"/>
    <cellStyle name="Comma 4" xfId="23"/>
    <cellStyle name="Comma 4 2" xfId="24"/>
    <cellStyle name="Comma 5" xfId="25"/>
    <cellStyle name="Comma 6" xfId="26"/>
    <cellStyle name="Normal" xfId="0" builtinId="0"/>
    <cellStyle name="Normal 10" xfId="7"/>
    <cellStyle name="Normal 11" xfId="27"/>
    <cellStyle name="Normal 12" xfId="28"/>
    <cellStyle name="Normal 13" xfId="53"/>
    <cellStyle name="Normal 14" xfId="62"/>
    <cellStyle name="Normal 2" xfId="3"/>
    <cellStyle name="Normal 2 10" xfId="29"/>
    <cellStyle name="Normal 2 10 2" xfId="30"/>
    <cellStyle name="Normal 2 11" xfId="31"/>
    <cellStyle name="Normal 2 12" xfId="50"/>
    <cellStyle name="Normal 2 13" xfId="59"/>
    <cellStyle name="Normal 2 14" xfId="61"/>
    <cellStyle name="Normal 2 2" xfId="32"/>
    <cellStyle name="Normal 2 2 2 2 2" xfId="4"/>
    <cellStyle name="Normal 2 2 2 3" xfId="33"/>
    <cellStyle name="Normal 2 2 3 2" xfId="49"/>
    <cellStyle name="Normal 2 3" xfId="34"/>
    <cellStyle name="Normal 2 3 2" xfId="35"/>
    <cellStyle name="Normal 2 4" xfId="36"/>
    <cellStyle name="Normal 2 4 2" xfId="5"/>
    <cellStyle name="Normal 2 5" xfId="37"/>
    <cellStyle name="Normal 2 6" xfId="38"/>
    <cellStyle name="Normal 2 7" xfId="39"/>
    <cellStyle name="Normal 2 8" xfId="40"/>
    <cellStyle name="Normal 2 9" xfId="41"/>
    <cellStyle name="Normal 3" xfId="6"/>
    <cellStyle name="Normal 3 2" xfId="42"/>
    <cellStyle name="Normal 4" xfId="43"/>
    <cellStyle name="Normal 4 2" xfId="8"/>
    <cellStyle name="Normal 5" xfId="44"/>
    <cellStyle name="Normal 6" xfId="45"/>
    <cellStyle name="Normal 6 2" xfId="51"/>
    <cellStyle name="Normal 7" xfId="46"/>
    <cellStyle name="Normal 8" xfId="47"/>
    <cellStyle name="Normal 9" xfId="48"/>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116414</xdr:colOff>
      <xdr:row>18</xdr:row>
      <xdr:rowOff>95249</xdr:rowOff>
    </xdr:from>
    <xdr:to>
      <xdr:col>9</xdr:col>
      <xdr:colOff>1354664</xdr:colOff>
      <xdr:row>37</xdr:row>
      <xdr:rowOff>148966</xdr:rowOff>
    </xdr:to>
    <xdr:pic>
      <xdr:nvPicPr>
        <xdr:cNvPr id="2" name="Picture 1"/>
        <xdr:cNvPicPr>
          <a:picLocks noChangeAspect="1"/>
        </xdr:cNvPicPr>
      </xdr:nvPicPr>
      <xdr:blipFill>
        <a:blip xmlns:r="http://schemas.openxmlformats.org/officeDocument/2006/relationships" r:embed="rId1"/>
        <a:stretch>
          <a:fillRect/>
        </a:stretch>
      </xdr:blipFill>
      <xdr:spPr>
        <a:xfrm>
          <a:off x="116414" y="4127499"/>
          <a:ext cx="7143750" cy="46048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 val=" L -1  sub R-bar for 200Kpa "/>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 val="Super BOQ"/>
      <sheetName val="Supr Rebar"/>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Sub Structure BC = 300"/>
      <sheetName val="Roofing"/>
      <sheetName val="E-1 300kp Res. Sup St."/>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 val="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 val="Solomon Weldu A2,E1-FevV"/>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 val="Equipment data"/>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 val=" E2 Res (EXC&amp;MAS200kp)"/>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 val="05 A-2 300kp Res. Sup St."/>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 val=" Rebar. C "/>
      <sheetName val="Block A Rebar"/>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 val="A2 for above 3rd floor"/>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 val="Sub Structure BC = 200"/>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communal sub r-bar"/>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 val=" analysis"/>
      <sheetName val="E2 200 kpa Residence Kaleab Pay"/>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 val=" Ar &amp; St"/>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 val="SUB ST"/>
      <sheetName val="SUPER ST"/>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 val="05 A-2 300kp Shop Sup St."/>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 val="05 RB A-2 300kp Shop Sub St."/>
    </sheetNames>
    <sheetDataSet>
      <sheetData sheetId="0" refreshError="1">
        <row r="23">
          <cell r="M23">
            <v>48628.979999999996</v>
          </cell>
        </row>
      </sheetData>
      <sheetData sheetId="1"/>
      <sheetData sheetId="2"/>
      <sheetData sheetId="3">
        <row r="23">
          <cell r="M23">
            <v>48628.979999999996</v>
          </cell>
        </row>
      </sheetData>
      <sheetData sheetId="4"/>
      <sheetData sheetId="5"/>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 val="08 Ar &amp;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 val="RB E-1 300kp SHOP. Sub 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 val="Solomon Weldu A2,E1-FevV"/>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 val=" L -1  sub R-bar for 200Kpa "/>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 val="Bills of Quantities"/>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wa"/>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 val="RHS and Lattice purline A-2"/>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 val="A-2 blcok work Res."/>
      <sheetName val="05 Ar &amp; St"/>
      <sheetName val="05 Sub Structure BC = 300"/>
      <sheetName val="05 RB A-2 300kp Res. Sub St."/>
      <sheetName val="05 Summary"/>
      <sheetName val="05 A-2 300kp Sup St."/>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 val="입찰내역 발주처 양식"/>
      <sheetName val="E-1 300kp Res. Sub St."/>
      <sheetName val="AR &amp; ST Residence L2"/>
      <sheetName val="L-2 Res Super. takeoff"/>
      <sheetName val="RB E-1 300kp SHOP. Sub St."/>
      <sheetName val="E-1 Shop Sub St."/>
      <sheetName val=" Pay-Cirteficate "/>
      <sheetName val="Sub Structure"/>
      <sheetName val="PA F"/>
      <sheetName val=""/>
      <sheetName val="Block Format"/>
      <sheetName val="sum.by Activity"/>
      <sheetName val="Prod Format"/>
      <sheetName val="OPD takhtt"/>
      <sheetName val="managemen_x0009_"/>
      <sheetName val="Input"/>
      <sheetName val="MARCH"/>
      <sheetName val="SEP"/>
      <sheetName val="managemen "/>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 val="E-1 Block Work Residence"/>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 val=" Ar &amp; S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view="pageBreakPreview" zoomScale="124" zoomScaleSheetLayoutView="124" workbookViewId="0">
      <selection activeCell="A9" sqref="A9:J9"/>
    </sheetView>
  </sheetViews>
  <sheetFormatPr defaultColWidth="0" defaultRowHeight="14.4"/>
  <cols>
    <col min="1" max="1" width="9.44140625" style="29" customWidth="1"/>
    <col min="2" max="9" width="9.44140625" style="28" customWidth="1"/>
    <col min="10" max="10" width="20.6640625" style="28" customWidth="1"/>
    <col min="11" max="254" width="9.109375" style="28" customWidth="1"/>
    <col min="255" max="256" width="0" style="28" hidden="1"/>
    <col min="257" max="257" width="34.109375" style="28" customWidth="1"/>
    <col min="258" max="258" width="28.5546875" style="28" customWidth="1"/>
    <col min="259" max="259" width="32.109375" style="28" customWidth="1"/>
    <col min="260" max="260" width="4" style="28" customWidth="1"/>
    <col min="261" max="262" width="17.44140625" style="28" bestFit="1" customWidth="1"/>
    <col min="263" max="263" width="19.109375" style="28" customWidth="1"/>
    <col min="264" max="510" width="9.109375" style="28" customWidth="1"/>
    <col min="511" max="512" width="0" style="28" hidden="1"/>
    <col min="513" max="513" width="34.109375" style="28" customWidth="1"/>
    <col min="514" max="514" width="28.5546875" style="28" customWidth="1"/>
    <col min="515" max="515" width="32.109375" style="28" customWidth="1"/>
    <col min="516" max="516" width="4" style="28" customWidth="1"/>
    <col min="517" max="518" width="17.44140625" style="28" bestFit="1" customWidth="1"/>
    <col min="519" max="519" width="19.109375" style="28" customWidth="1"/>
    <col min="520" max="766" width="9.109375" style="28" customWidth="1"/>
    <col min="767" max="768" width="0" style="28" hidden="1"/>
    <col min="769" max="769" width="34.109375" style="28" customWidth="1"/>
    <col min="770" max="770" width="28.5546875" style="28" customWidth="1"/>
    <col min="771" max="771" width="32.109375" style="28" customWidth="1"/>
    <col min="772" max="772" width="4" style="28" customWidth="1"/>
    <col min="773" max="774" width="17.44140625" style="28" bestFit="1" customWidth="1"/>
    <col min="775" max="775" width="19.109375" style="28" customWidth="1"/>
    <col min="776" max="1022" width="9.109375" style="28" customWidth="1"/>
    <col min="1023" max="1024" width="0" style="28" hidden="1"/>
    <col min="1025" max="1025" width="34.109375" style="28" customWidth="1"/>
    <col min="1026" max="1026" width="28.5546875" style="28" customWidth="1"/>
    <col min="1027" max="1027" width="32.109375" style="28" customWidth="1"/>
    <col min="1028" max="1028" width="4" style="28" customWidth="1"/>
    <col min="1029" max="1030" width="17.44140625" style="28" bestFit="1" customWidth="1"/>
    <col min="1031" max="1031" width="19.109375" style="28" customWidth="1"/>
    <col min="1032" max="1278" width="9.109375" style="28" customWidth="1"/>
    <col min="1279" max="1280" width="0" style="28" hidden="1"/>
    <col min="1281" max="1281" width="34.109375" style="28" customWidth="1"/>
    <col min="1282" max="1282" width="28.5546875" style="28" customWidth="1"/>
    <col min="1283" max="1283" width="32.109375" style="28" customWidth="1"/>
    <col min="1284" max="1284" width="4" style="28" customWidth="1"/>
    <col min="1285" max="1286" width="17.44140625" style="28" bestFit="1" customWidth="1"/>
    <col min="1287" max="1287" width="19.109375" style="28" customWidth="1"/>
    <col min="1288" max="1534" width="9.109375" style="28" customWidth="1"/>
    <col min="1535" max="1536" width="0" style="28" hidden="1"/>
    <col min="1537" max="1537" width="34.109375" style="28" customWidth="1"/>
    <col min="1538" max="1538" width="28.5546875" style="28" customWidth="1"/>
    <col min="1539" max="1539" width="32.109375" style="28" customWidth="1"/>
    <col min="1540" max="1540" width="4" style="28" customWidth="1"/>
    <col min="1541" max="1542" width="17.44140625" style="28" bestFit="1" customWidth="1"/>
    <col min="1543" max="1543" width="19.109375" style="28" customWidth="1"/>
    <col min="1544" max="1790" width="9.109375" style="28" customWidth="1"/>
    <col min="1791" max="1792" width="0" style="28" hidden="1"/>
    <col min="1793" max="1793" width="34.109375" style="28" customWidth="1"/>
    <col min="1794" max="1794" width="28.5546875" style="28" customWidth="1"/>
    <col min="1795" max="1795" width="32.109375" style="28" customWidth="1"/>
    <col min="1796" max="1796" width="4" style="28" customWidth="1"/>
    <col min="1797" max="1798" width="17.44140625" style="28" bestFit="1" customWidth="1"/>
    <col min="1799" max="1799" width="19.109375" style="28" customWidth="1"/>
    <col min="1800" max="2046" width="9.109375" style="28" customWidth="1"/>
    <col min="2047" max="2048" width="0" style="28" hidden="1"/>
    <col min="2049" max="2049" width="34.109375" style="28" customWidth="1"/>
    <col min="2050" max="2050" width="28.5546875" style="28" customWidth="1"/>
    <col min="2051" max="2051" width="32.109375" style="28" customWidth="1"/>
    <col min="2052" max="2052" width="4" style="28" customWidth="1"/>
    <col min="2053" max="2054" width="17.44140625" style="28" bestFit="1" customWidth="1"/>
    <col min="2055" max="2055" width="19.109375" style="28" customWidth="1"/>
    <col min="2056" max="2302" width="9.109375" style="28" customWidth="1"/>
    <col min="2303" max="2304" width="0" style="28" hidden="1"/>
    <col min="2305" max="2305" width="34.109375" style="28" customWidth="1"/>
    <col min="2306" max="2306" width="28.5546875" style="28" customWidth="1"/>
    <col min="2307" max="2307" width="32.109375" style="28" customWidth="1"/>
    <col min="2308" max="2308" width="4" style="28" customWidth="1"/>
    <col min="2309" max="2310" width="17.44140625" style="28" bestFit="1" customWidth="1"/>
    <col min="2311" max="2311" width="19.109375" style="28" customWidth="1"/>
    <col min="2312" max="2558" width="9.109375" style="28" customWidth="1"/>
    <col min="2559" max="2560" width="0" style="28" hidden="1"/>
    <col min="2561" max="2561" width="34.109375" style="28" customWidth="1"/>
    <col min="2562" max="2562" width="28.5546875" style="28" customWidth="1"/>
    <col min="2563" max="2563" width="32.109375" style="28" customWidth="1"/>
    <col min="2564" max="2564" width="4" style="28" customWidth="1"/>
    <col min="2565" max="2566" width="17.44140625" style="28" bestFit="1" customWidth="1"/>
    <col min="2567" max="2567" width="19.109375" style="28" customWidth="1"/>
    <col min="2568" max="2814" width="9.109375" style="28" customWidth="1"/>
    <col min="2815" max="2816" width="0" style="28" hidden="1"/>
    <col min="2817" max="2817" width="34.109375" style="28" customWidth="1"/>
    <col min="2818" max="2818" width="28.5546875" style="28" customWidth="1"/>
    <col min="2819" max="2819" width="32.109375" style="28" customWidth="1"/>
    <col min="2820" max="2820" width="4" style="28" customWidth="1"/>
    <col min="2821" max="2822" width="17.44140625" style="28" bestFit="1" customWidth="1"/>
    <col min="2823" max="2823" width="19.109375" style="28" customWidth="1"/>
    <col min="2824" max="3070" width="9.109375" style="28" customWidth="1"/>
    <col min="3071" max="3072" width="0" style="28" hidden="1"/>
    <col min="3073" max="3073" width="34.109375" style="28" customWidth="1"/>
    <col min="3074" max="3074" width="28.5546875" style="28" customWidth="1"/>
    <col min="3075" max="3075" width="32.109375" style="28" customWidth="1"/>
    <col min="3076" max="3076" width="4" style="28" customWidth="1"/>
    <col min="3077" max="3078" width="17.44140625" style="28" bestFit="1" customWidth="1"/>
    <col min="3079" max="3079" width="19.109375" style="28" customWidth="1"/>
    <col min="3080" max="3326" width="9.109375" style="28" customWidth="1"/>
    <col min="3327" max="3328" width="0" style="28" hidden="1"/>
    <col min="3329" max="3329" width="34.109375" style="28" customWidth="1"/>
    <col min="3330" max="3330" width="28.5546875" style="28" customWidth="1"/>
    <col min="3331" max="3331" width="32.109375" style="28" customWidth="1"/>
    <col min="3332" max="3332" width="4" style="28" customWidth="1"/>
    <col min="3333" max="3334" width="17.44140625" style="28" bestFit="1" customWidth="1"/>
    <col min="3335" max="3335" width="19.109375" style="28" customWidth="1"/>
    <col min="3336" max="3582" width="9.109375" style="28" customWidth="1"/>
    <col min="3583" max="3584" width="0" style="28" hidden="1"/>
    <col min="3585" max="3585" width="34.109375" style="28" customWidth="1"/>
    <col min="3586" max="3586" width="28.5546875" style="28" customWidth="1"/>
    <col min="3587" max="3587" width="32.109375" style="28" customWidth="1"/>
    <col min="3588" max="3588" width="4" style="28" customWidth="1"/>
    <col min="3589" max="3590" width="17.44140625" style="28" bestFit="1" customWidth="1"/>
    <col min="3591" max="3591" width="19.109375" style="28" customWidth="1"/>
    <col min="3592" max="3838" width="9.109375" style="28" customWidth="1"/>
    <col min="3839" max="3840" width="0" style="28" hidden="1"/>
    <col min="3841" max="3841" width="34.109375" style="28" customWidth="1"/>
    <col min="3842" max="3842" width="28.5546875" style="28" customWidth="1"/>
    <col min="3843" max="3843" width="32.109375" style="28" customWidth="1"/>
    <col min="3844" max="3844" width="4" style="28" customWidth="1"/>
    <col min="3845" max="3846" width="17.44140625" style="28" bestFit="1" customWidth="1"/>
    <col min="3847" max="3847" width="19.109375" style="28" customWidth="1"/>
    <col min="3848" max="4094" width="9.109375" style="28" customWidth="1"/>
    <col min="4095" max="4096" width="0" style="28" hidden="1"/>
    <col min="4097" max="4097" width="34.109375" style="28" customWidth="1"/>
    <col min="4098" max="4098" width="28.5546875" style="28" customWidth="1"/>
    <col min="4099" max="4099" width="32.109375" style="28" customWidth="1"/>
    <col min="4100" max="4100" width="4" style="28" customWidth="1"/>
    <col min="4101" max="4102" width="17.44140625" style="28" bestFit="1" customWidth="1"/>
    <col min="4103" max="4103" width="19.109375" style="28" customWidth="1"/>
    <col min="4104" max="4350" width="9.109375" style="28" customWidth="1"/>
    <col min="4351" max="4352" width="0" style="28" hidden="1"/>
    <col min="4353" max="4353" width="34.109375" style="28" customWidth="1"/>
    <col min="4354" max="4354" width="28.5546875" style="28" customWidth="1"/>
    <col min="4355" max="4355" width="32.109375" style="28" customWidth="1"/>
    <col min="4356" max="4356" width="4" style="28" customWidth="1"/>
    <col min="4357" max="4358" width="17.44140625" style="28" bestFit="1" customWidth="1"/>
    <col min="4359" max="4359" width="19.109375" style="28" customWidth="1"/>
    <col min="4360" max="4606" width="9.109375" style="28" customWidth="1"/>
    <col min="4607" max="4608" width="0" style="28" hidden="1"/>
    <col min="4609" max="4609" width="34.109375" style="28" customWidth="1"/>
    <col min="4610" max="4610" width="28.5546875" style="28" customWidth="1"/>
    <col min="4611" max="4611" width="32.109375" style="28" customWidth="1"/>
    <col min="4612" max="4612" width="4" style="28" customWidth="1"/>
    <col min="4613" max="4614" width="17.44140625" style="28" bestFit="1" customWidth="1"/>
    <col min="4615" max="4615" width="19.109375" style="28" customWidth="1"/>
    <col min="4616" max="4862" width="9.109375" style="28" customWidth="1"/>
    <col min="4863" max="4864" width="0" style="28" hidden="1"/>
    <col min="4865" max="4865" width="34.109375" style="28" customWidth="1"/>
    <col min="4866" max="4866" width="28.5546875" style="28" customWidth="1"/>
    <col min="4867" max="4867" width="32.109375" style="28" customWidth="1"/>
    <col min="4868" max="4868" width="4" style="28" customWidth="1"/>
    <col min="4869" max="4870" width="17.44140625" style="28" bestFit="1" customWidth="1"/>
    <col min="4871" max="4871" width="19.109375" style="28" customWidth="1"/>
    <col min="4872" max="5118" width="9.109375" style="28" customWidth="1"/>
    <col min="5119" max="5120" width="0" style="28" hidden="1"/>
    <col min="5121" max="5121" width="34.109375" style="28" customWidth="1"/>
    <col min="5122" max="5122" width="28.5546875" style="28" customWidth="1"/>
    <col min="5123" max="5123" width="32.109375" style="28" customWidth="1"/>
    <col min="5124" max="5124" width="4" style="28" customWidth="1"/>
    <col min="5125" max="5126" width="17.44140625" style="28" bestFit="1" customWidth="1"/>
    <col min="5127" max="5127" width="19.109375" style="28" customWidth="1"/>
    <col min="5128" max="5374" width="9.109375" style="28" customWidth="1"/>
    <col min="5375" max="5376" width="0" style="28" hidden="1"/>
    <col min="5377" max="5377" width="34.109375" style="28" customWidth="1"/>
    <col min="5378" max="5378" width="28.5546875" style="28" customWidth="1"/>
    <col min="5379" max="5379" width="32.109375" style="28" customWidth="1"/>
    <col min="5380" max="5380" width="4" style="28" customWidth="1"/>
    <col min="5381" max="5382" width="17.44140625" style="28" bestFit="1" customWidth="1"/>
    <col min="5383" max="5383" width="19.109375" style="28" customWidth="1"/>
    <col min="5384" max="5630" width="9.109375" style="28" customWidth="1"/>
    <col min="5631" max="5632" width="0" style="28" hidden="1"/>
    <col min="5633" max="5633" width="34.109375" style="28" customWidth="1"/>
    <col min="5634" max="5634" width="28.5546875" style="28" customWidth="1"/>
    <col min="5635" max="5635" width="32.109375" style="28" customWidth="1"/>
    <col min="5636" max="5636" width="4" style="28" customWidth="1"/>
    <col min="5637" max="5638" width="17.44140625" style="28" bestFit="1" customWidth="1"/>
    <col min="5639" max="5639" width="19.109375" style="28" customWidth="1"/>
    <col min="5640" max="5886" width="9.109375" style="28" customWidth="1"/>
    <col min="5887" max="5888" width="0" style="28" hidden="1"/>
    <col min="5889" max="5889" width="34.109375" style="28" customWidth="1"/>
    <col min="5890" max="5890" width="28.5546875" style="28" customWidth="1"/>
    <col min="5891" max="5891" width="32.109375" style="28" customWidth="1"/>
    <col min="5892" max="5892" width="4" style="28" customWidth="1"/>
    <col min="5893" max="5894" width="17.44140625" style="28" bestFit="1" customWidth="1"/>
    <col min="5895" max="5895" width="19.109375" style="28" customWidth="1"/>
    <col min="5896" max="6142" width="9.109375" style="28" customWidth="1"/>
    <col min="6143" max="6144" width="0" style="28" hidden="1"/>
    <col min="6145" max="6145" width="34.109375" style="28" customWidth="1"/>
    <col min="6146" max="6146" width="28.5546875" style="28" customWidth="1"/>
    <col min="6147" max="6147" width="32.109375" style="28" customWidth="1"/>
    <col min="6148" max="6148" width="4" style="28" customWidth="1"/>
    <col min="6149" max="6150" width="17.44140625" style="28" bestFit="1" customWidth="1"/>
    <col min="6151" max="6151" width="19.109375" style="28" customWidth="1"/>
    <col min="6152" max="6398" width="9.109375" style="28" customWidth="1"/>
    <col min="6399" max="6400" width="0" style="28" hidden="1"/>
    <col min="6401" max="6401" width="34.109375" style="28" customWidth="1"/>
    <col min="6402" max="6402" width="28.5546875" style="28" customWidth="1"/>
    <col min="6403" max="6403" width="32.109375" style="28" customWidth="1"/>
    <col min="6404" max="6404" width="4" style="28" customWidth="1"/>
    <col min="6405" max="6406" width="17.44140625" style="28" bestFit="1" customWidth="1"/>
    <col min="6407" max="6407" width="19.109375" style="28" customWidth="1"/>
    <col min="6408" max="6654" width="9.109375" style="28" customWidth="1"/>
    <col min="6655" max="6656" width="0" style="28" hidden="1"/>
    <col min="6657" max="6657" width="34.109375" style="28" customWidth="1"/>
    <col min="6658" max="6658" width="28.5546875" style="28" customWidth="1"/>
    <col min="6659" max="6659" width="32.109375" style="28" customWidth="1"/>
    <col min="6660" max="6660" width="4" style="28" customWidth="1"/>
    <col min="6661" max="6662" width="17.44140625" style="28" bestFit="1" customWidth="1"/>
    <col min="6663" max="6663" width="19.109375" style="28" customWidth="1"/>
    <col min="6664" max="6910" width="9.109375" style="28" customWidth="1"/>
    <col min="6911" max="6912" width="0" style="28" hidden="1"/>
    <col min="6913" max="6913" width="34.109375" style="28" customWidth="1"/>
    <col min="6914" max="6914" width="28.5546875" style="28" customWidth="1"/>
    <col min="6915" max="6915" width="32.109375" style="28" customWidth="1"/>
    <col min="6916" max="6916" width="4" style="28" customWidth="1"/>
    <col min="6917" max="6918" width="17.44140625" style="28" bestFit="1" customWidth="1"/>
    <col min="6919" max="6919" width="19.109375" style="28" customWidth="1"/>
    <col min="6920" max="7166" width="9.109375" style="28" customWidth="1"/>
    <col min="7167" max="7168" width="0" style="28" hidden="1"/>
    <col min="7169" max="7169" width="34.109375" style="28" customWidth="1"/>
    <col min="7170" max="7170" width="28.5546875" style="28" customWidth="1"/>
    <col min="7171" max="7171" width="32.109375" style="28" customWidth="1"/>
    <col min="7172" max="7172" width="4" style="28" customWidth="1"/>
    <col min="7173" max="7174" width="17.44140625" style="28" bestFit="1" customWidth="1"/>
    <col min="7175" max="7175" width="19.109375" style="28" customWidth="1"/>
    <col min="7176" max="7422" width="9.109375" style="28" customWidth="1"/>
    <col min="7423" max="7424" width="0" style="28" hidden="1"/>
    <col min="7425" max="7425" width="34.109375" style="28" customWidth="1"/>
    <col min="7426" max="7426" width="28.5546875" style="28" customWidth="1"/>
    <col min="7427" max="7427" width="32.109375" style="28" customWidth="1"/>
    <col min="7428" max="7428" width="4" style="28" customWidth="1"/>
    <col min="7429" max="7430" width="17.44140625" style="28" bestFit="1" customWidth="1"/>
    <col min="7431" max="7431" width="19.109375" style="28" customWidth="1"/>
    <col min="7432" max="7678" width="9.109375" style="28" customWidth="1"/>
    <col min="7679" max="7680" width="0" style="28" hidden="1"/>
    <col min="7681" max="7681" width="34.109375" style="28" customWidth="1"/>
    <col min="7682" max="7682" width="28.5546875" style="28" customWidth="1"/>
    <col min="7683" max="7683" width="32.109375" style="28" customWidth="1"/>
    <col min="7684" max="7684" width="4" style="28" customWidth="1"/>
    <col min="7685" max="7686" width="17.44140625" style="28" bestFit="1" customWidth="1"/>
    <col min="7687" max="7687" width="19.109375" style="28" customWidth="1"/>
    <col min="7688" max="7934" width="9.109375" style="28" customWidth="1"/>
    <col min="7935" max="7936" width="0" style="28" hidden="1"/>
    <col min="7937" max="7937" width="34.109375" style="28" customWidth="1"/>
    <col min="7938" max="7938" width="28.5546875" style="28" customWidth="1"/>
    <col min="7939" max="7939" width="32.109375" style="28" customWidth="1"/>
    <col min="7940" max="7940" width="4" style="28" customWidth="1"/>
    <col min="7941" max="7942" width="17.44140625" style="28" bestFit="1" customWidth="1"/>
    <col min="7943" max="7943" width="19.109375" style="28" customWidth="1"/>
    <col min="7944" max="8190" width="9.109375" style="28" customWidth="1"/>
    <col min="8191" max="8192" width="0" style="28" hidden="1"/>
    <col min="8193" max="8193" width="34.109375" style="28" customWidth="1"/>
    <col min="8194" max="8194" width="28.5546875" style="28" customWidth="1"/>
    <col min="8195" max="8195" width="32.109375" style="28" customWidth="1"/>
    <col min="8196" max="8196" width="4" style="28" customWidth="1"/>
    <col min="8197" max="8198" width="17.44140625" style="28" bestFit="1" customWidth="1"/>
    <col min="8199" max="8199" width="19.109375" style="28" customWidth="1"/>
    <col min="8200" max="8446" width="9.109375" style="28" customWidth="1"/>
    <col min="8447" max="8448" width="0" style="28" hidden="1"/>
    <col min="8449" max="8449" width="34.109375" style="28" customWidth="1"/>
    <col min="8450" max="8450" width="28.5546875" style="28" customWidth="1"/>
    <col min="8451" max="8451" width="32.109375" style="28" customWidth="1"/>
    <col min="8452" max="8452" width="4" style="28" customWidth="1"/>
    <col min="8453" max="8454" width="17.44140625" style="28" bestFit="1" customWidth="1"/>
    <col min="8455" max="8455" width="19.109375" style="28" customWidth="1"/>
    <col min="8456" max="8702" width="9.109375" style="28" customWidth="1"/>
    <col min="8703" max="8704" width="0" style="28" hidden="1"/>
    <col min="8705" max="8705" width="34.109375" style="28" customWidth="1"/>
    <col min="8706" max="8706" width="28.5546875" style="28" customWidth="1"/>
    <col min="8707" max="8707" width="32.109375" style="28" customWidth="1"/>
    <col min="8708" max="8708" width="4" style="28" customWidth="1"/>
    <col min="8709" max="8710" width="17.44140625" style="28" bestFit="1" customWidth="1"/>
    <col min="8711" max="8711" width="19.109375" style="28" customWidth="1"/>
    <col min="8712" max="8958" width="9.109375" style="28" customWidth="1"/>
    <col min="8959" max="8960" width="0" style="28" hidden="1"/>
    <col min="8961" max="8961" width="34.109375" style="28" customWidth="1"/>
    <col min="8962" max="8962" width="28.5546875" style="28" customWidth="1"/>
    <col min="8963" max="8963" width="32.109375" style="28" customWidth="1"/>
    <col min="8964" max="8964" width="4" style="28" customWidth="1"/>
    <col min="8965" max="8966" width="17.44140625" style="28" bestFit="1" customWidth="1"/>
    <col min="8967" max="8967" width="19.109375" style="28" customWidth="1"/>
    <col min="8968" max="9214" width="9.109375" style="28" customWidth="1"/>
    <col min="9215" max="9216" width="0" style="28" hidden="1"/>
    <col min="9217" max="9217" width="34.109375" style="28" customWidth="1"/>
    <col min="9218" max="9218" width="28.5546875" style="28" customWidth="1"/>
    <col min="9219" max="9219" width="32.109375" style="28" customWidth="1"/>
    <col min="9220" max="9220" width="4" style="28" customWidth="1"/>
    <col min="9221" max="9222" width="17.44140625" style="28" bestFit="1" customWidth="1"/>
    <col min="9223" max="9223" width="19.109375" style="28" customWidth="1"/>
    <col min="9224" max="9470" width="9.109375" style="28" customWidth="1"/>
    <col min="9471" max="9472" width="0" style="28" hidden="1"/>
    <col min="9473" max="9473" width="34.109375" style="28" customWidth="1"/>
    <col min="9474" max="9474" width="28.5546875" style="28" customWidth="1"/>
    <col min="9475" max="9475" width="32.109375" style="28" customWidth="1"/>
    <col min="9476" max="9476" width="4" style="28" customWidth="1"/>
    <col min="9477" max="9478" width="17.44140625" style="28" bestFit="1" customWidth="1"/>
    <col min="9479" max="9479" width="19.109375" style="28" customWidth="1"/>
    <col min="9480" max="9726" width="9.109375" style="28" customWidth="1"/>
    <col min="9727" max="9728" width="0" style="28" hidden="1"/>
    <col min="9729" max="9729" width="34.109375" style="28" customWidth="1"/>
    <col min="9730" max="9730" width="28.5546875" style="28" customWidth="1"/>
    <col min="9731" max="9731" width="32.109375" style="28" customWidth="1"/>
    <col min="9732" max="9732" width="4" style="28" customWidth="1"/>
    <col min="9733" max="9734" width="17.44140625" style="28" bestFit="1" customWidth="1"/>
    <col min="9735" max="9735" width="19.109375" style="28" customWidth="1"/>
    <col min="9736" max="9982" width="9.109375" style="28" customWidth="1"/>
    <col min="9983" max="9984" width="0" style="28" hidden="1"/>
    <col min="9985" max="9985" width="34.109375" style="28" customWidth="1"/>
    <col min="9986" max="9986" width="28.5546875" style="28" customWidth="1"/>
    <col min="9987" max="9987" width="32.109375" style="28" customWidth="1"/>
    <col min="9988" max="9988" width="4" style="28" customWidth="1"/>
    <col min="9989" max="9990" width="17.44140625" style="28" bestFit="1" customWidth="1"/>
    <col min="9991" max="9991" width="19.109375" style="28" customWidth="1"/>
    <col min="9992" max="10238" width="9.109375" style="28" customWidth="1"/>
    <col min="10239" max="10240" width="0" style="28" hidden="1"/>
    <col min="10241" max="10241" width="34.109375" style="28" customWidth="1"/>
    <col min="10242" max="10242" width="28.5546875" style="28" customWidth="1"/>
    <col min="10243" max="10243" width="32.109375" style="28" customWidth="1"/>
    <col min="10244" max="10244" width="4" style="28" customWidth="1"/>
    <col min="10245" max="10246" width="17.44140625" style="28" bestFit="1" customWidth="1"/>
    <col min="10247" max="10247" width="19.109375" style="28" customWidth="1"/>
    <col min="10248" max="10494" width="9.109375" style="28" customWidth="1"/>
    <col min="10495" max="10496" width="0" style="28" hidden="1"/>
    <col min="10497" max="10497" width="34.109375" style="28" customWidth="1"/>
    <col min="10498" max="10498" width="28.5546875" style="28" customWidth="1"/>
    <col min="10499" max="10499" width="32.109375" style="28" customWidth="1"/>
    <col min="10500" max="10500" width="4" style="28" customWidth="1"/>
    <col min="10501" max="10502" width="17.44140625" style="28" bestFit="1" customWidth="1"/>
    <col min="10503" max="10503" width="19.109375" style="28" customWidth="1"/>
    <col min="10504" max="10750" width="9.109375" style="28" customWidth="1"/>
    <col min="10751" max="10752" width="0" style="28" hidden="1"/>
    <col min="10753" max="10753" width="34.109375" style="28" customWidth="1"/>
    <col min="10754" max="10754" width="28.5546875" style="28" customWidth="1"/>
    <col min="10755" max="10755" width="32.109375" style="28" customWidth="1"/>
    <col min="10756" max="10756" width="4" style="28" customWidth="1"/>
    <col min="10757" max="10758" width="17.44140625" style="28" bestFit="1" customWidth="1"/>
    <col min="10759" max="10759" width="19.109375" style="28" customWidth="1"/>
    <col min="10760" max="11006" width="9.109375" style="28" customWidth="1"/>
    <col min="11007" max="11008" width="0" style="28" hidden="1"/>
    <col min="11009" max="11009" width="34.109375" style="28" customWidth="1"/>
    <col min="11010" max="11010" width="28.5546875" style="28" customWidth="1"/>
    <col min="11011" max="11011" width="32.109375" style="28" customWidth="1"/>
    <col min="11012" max="11012" width="4" style="28" customWidth="1"/>
    <col min="11013" max="11014" width="17.44140625" style="28" bestFit="1" customWidth="1"/>
    <col min="11015" max="11015" width="19.109375" style="28" customWidth="1"/>
    <col min="11016" max="11262" width="9.109375" style="28" customWidth="1"/>
    <col min="11263" max="11264" width="0" style="28" hidden="1"/>
    <col min="11265" max="11265" width="34.109375" style="28" customWidth="1"/>
    <col min="11266" max="11266" width="28.5546875" style="28" customWidth="1"/>
    <col min="11267" max="11267" width="32.109375" style="28" customWidth="1"/>
    <col min="11268" max="11268" width="4" style="28" customWidth="1"/>
    <col min="11269" max="11270" width="17.44140625" style="28" bestFit="1" customWidth="1"/>
    <col min="11271" max="11271" width="19.109375" style="28" customWidth="1"/>
    <col min="11272" max="11518" width="9.109375" style="28" customWidth="1"/>
    <col min="11519" max="11520" width="0" style="28" hidden="1"/>
    <col min="11521" max="11521" width="34.109375" style="28" customWidth="1"/>
    <col min="11522" max="11522" width="28.5546875" style="28" customWidth="1"/>
    <col min="11523" max="11523" width="32.109375" style="28" customWidth="1"/>
    <col min="11524" max="11524" width="4" style="28" customWidth="1"/>
    <col min="11525" max="11526" width="17.44140625" style="28" bestFit="1" customWidth="1"/>
    <col min="11527" max="11527" width="19.109375" style="28" customWidth="1"/>
    <col min="11528" max="11774" width="9.109375" style="28" customWidth="1"/>
    <col min="11775" max="11776" width="0" style="28" hidden="1"/>
    <col min="11777" max="11777" width="34.109375" style="28" customWidth="1"/>
    <col min="11778" max="11778" width="28.5546875" style="28" customWidth="1"/>
    <col min="11779" max="11779" width="32.109375" style="28" customWidth="1"/>
    <col min="11780" max="11780" width="4" style="28" customWidth="1"/>
    <col min="11781" max="11782" width="17.44140625" style="28" bestFit="1" customWidth="1"/>
    <col min="11783" max="11783" width="19.109375" style="28" customWidth="1"/>
    <col min="11784" max="12030" width="9.109375" style="28" customWidth="1"/>
    <col min="12031" max="12032" width="0" style="28" hidden="1"/>
    <col min="12033" max="12033" width="34.109375" style="28" customWidth="1"/>
    <col min="12034" max="12034" width="28.5546875" style="28" customWidth="1"/>
    <col min="12035" max="12035" width="32.109375" style="28" customWidth="1"/>
    <col min="12036" max="12036" width="4" style="28" customWidth="1"/>
    <col min="12037" max="12038" width="17.44140625" style="28" bestFit="1" customWidth="1"/>
    <col min="12039" max="12039" width="19.109375" style="28" customWidth="1"/>
    <col min="12040" max="12286" width="9.109375" style="28" customWidth="1"/>
    <col min="12287" max="12288" width="0" style="28" hidden="1"/>
    <col min="12289" max="12289" width="34.109375" style="28" customWidth="1"/>
    <col min="12290" max="12290" width="28.5546875" style="28" customWidth="1"/>
    <col min="12291" max="12291" width="32.109375" style="28" customWidth="1"/>
    <col min="12292" max="12292" width="4" style="28" customWidth="1"/>
    <col min="12293" max="12294" width="17.44140625" style="28" bestFit="1" customWidth="1"/>
    <col min="12295" max="12295" width="19.109375" style="28" customWidth="1"/>
    <col min="12296" max="12542" width="9.109375" style="28" customWidth="1"/>
    <col min="12543" max="12544" width="0" style="28" hidden="1"/>
    <col min="12545" max="12545" width="34.109375" style="28" customWidth="1"/>
    <col min="12546" max="12546" width="28.5546875" style="28" customWidth="1"/>
    <col min="12547" max="12547" width="32.109375" style="28" customWidth="1"/>
    <col min="12548" max="12548" width="4" style="28" customWidth="1"/>
    <col min="12549" max="12550" width="17.44140625" style="28" bestFit="1" customWidth="1"/>
    <col min="12551" max="12551" width="19.109375" style="28" customWidth="1"/>
    <col min="12552" max="12798" width="9.109375" style="28" customWidth="1"/>
    <col min="12799" max="12800" width="0" style="28" hidden="1"/>
    <col min="12801" max="12801" width="34.109375" style="28" customWidth="1"/>
    <col min="12802" max="12802" width="28.5546875" style="28" customWidth="1"/>
    <col min="12803" max="12803" width="32.109375" style="28" customWidth="1"/>
    <col min="12804" max="12804" width="4" style="28" customWidth="1"/>
    <col min="12805" max="12806" width="17.44140625" style="28" bestFit="1" customWidth="1"/>
    <col min="12807" max="12807" width="19.109375" style="28" customWidth="1"/>
    <col min="12808" max="13054" width="9.109375" style="28" customWidth="1"/>
    <col min="13055" max="13056" width="0" style="28" hidden="1"/>
    <col min="13057" max="13057" width="34.109375" style="28" customWidth="1"/>
    <col min="13058" max="13058" width="28.5546875" style="28" customWidth="1"/>
    <col min="13059" max="13059" width="32.109375" style="28" customWidth="1"/>
    <col min="13060" max="13060" width="4" style="28" customWidth="1"/>
    <col min="13061" max="13062" width="17.44140625" style="28" bestFit="1" customWidth="1"/>
    <col min="13063" max="13063" width="19.109375" style="28" customWidth="1"/>
    <col min="13064" max="13310" width="9.109375" style="28" customWidth="1"/>
    <col min="13311" max="13312" width="0" style="28" hidden="1"/>
    <col min="13313" max="13313" width="34.109375" style="28" customWidth="1"/>
    <col min="13314" max="13314" width="28.5546875" style="28" customWidth="1"/>
    <col min="13315" max="13315" width="32.109375" style="28" customWidth="1"/>
    <col min="13316" max="13316" width="4" style="28" customWidth="1"/>
    <col min="13317" max="13318" width="17.44140625" style="28" bestFit="1" customWidth="1"/>
    <col min="13319" max="13319" width="19.109375" style="28" customWidth="1"/>
    <col min="13320" max="13566" width="9.109375" style="28" customWidth="1"/>
    <col min="13567" max="13568" width="0" style="28" hidden="1"/>
    <col min="13569" max="13569" width="34.109375" style="28" customWidth="1"/>
    <col min="13570" max="13570" width="28.5546875" style="28" customWidth="1"/>
    <col min="13571" max="13571" width="32.109375" style="28" customWidth="1"/>
    <col min="13572" max="13572" width="4" style="28" customWidth="1"/>
    <col min="13573" max="13574" width="17.44140625" style="28" bestFit="1" customWidth="1"/>
    <col min="13575" max="13575" width="19.109375" style="28" customWidth="1"/>
    <col min="13576" max="13822" width="9.109375" style="28" customWidth="1"/>
    <col min="13823" max="13824" width="0" style="28" hidden="1"/>
    <col min="13825" max="13825" width="34.109375" style="28" customWidth="1"/>
    <col min="13826" max="13826" width="28.5546875" style="28" customWidth="1"/>
    <col min="13827" max="13827" width="32.109375" style="28" customWidth="1"/>
    <col min="13828" max="13828" width="4" style="28" customWidth="1"/>
    <col min="13829" max="13830" width="17.44140625" style="28" bestFit="1" customWidth="1"/>
    <col min="13831" max="13831" width="19.109375" style="28" customWidth="1"/>
    <col min="13832" max="14078" width="9.109375" style="28" customWidth="1"/>
    <col min="14079" max="14080" width="0" style="28" hidden="1"/>
    <col min="14081" max="14081" width="34.109375" style="28" customWidth="1"/>
    <col min="14082" max="14082" width="28.5546875" style="28" customWidth="1"/>
    <col min="14083" max="14083" width="32.109375" style="28" customWidth="1"/>
    <col min="14084" max="14084" width="4" style="28" customWidth="1"/>
    <col min="14085" max="14086" width="17.44140625" style="28" bestFit="1" customWidth="1"/>
    <col min="14087" max="14087" width="19.109375" style="28" customWidth="1"/>
    <col min="14088" max="14334" width="9.109375" style="28" customWidth="1"/>
    <col min="14335" max="14336" width="0" style="28" hidden="1"/>
    <col min="14337" max="14337" width="34.109375" style="28" customWidth="1"/>
    <col min="14338" max="14338" width="28.5546875" style="28" customWidth="1"/>
    <col min="14339" max="14339" width="32.109375" style="28" customWidth="1"/>
    <col min="14340" max="14340" width="4" style="28" customWidth="1"/>
    <col min="14341" max="14342" width="17.44140625" style="28" bestFit="1" customWidth="1"/>
    <col min="14343" max="14343" width="19.109375" style="28" customWidth="1"/>
    <col min="14344" max="14590" width="9.109375" style="28" customWidth="1"/>
    <col min="14591" max="14592" width="0" style="28" hidden="1"/>
    <col min="14593" max="14593" width="34.109375" style="28" customWidth="1"/>
    <col min="14594" max="14594" width="28.5546875" style="28" customWidth="1"/>
    <col min="14595" max="14595" width="32.109375" style="28" customWidth="1"/>
    <col min="14596" max="14596" width="4" style="28" customWidth="1"/>
    <col min="14597" max="14598" width="17.44140625" style="28" bestFit="1" customWidth="1"/>
    <col min="14599" max="14599" width="19.109375" style="28" customWidth="1"/>
    <col min="14600" max="14846" width="9.109375" style="28" customWidth="1"/>
    <col min="14847" max="14848" width="0" style="28" hidden="1"/>
    <col min="14849" max="14849" width="34.109375" style="28" customWidth="1"/>
    <col min="14850" max="14850" width="28.5546875" style="28" customWidth="1"/>
    <col min="14851" max="14851" width="32.109375" style="28" customWidth="1"/>
    <col min="14852" max="14852" width="4" style="28" customWidth="1"/>
    <col min="14853" max="14854" width="17.44140625" style="28" bestFit="1" customWidth="1"/>
    <col min="14855" max="14855" width="19.109375" style="28" customWidth="1"/>
    <col min="14856" max="15102" width="9.109375" style="28" customWidth="1"/>
    <col min="15103" max="15104" width="0" style="28" hidden="1"/>
    <col min="15105" max="15105" width="34.109375" style="28" customWidth="1"/>
    <col min="15106" max="15106" width="28.5546875" style="28" customWidth="1"/>
    <col min="15107" max="15107" width="32.109375" style="28" customWidth="1"/>
    <col min="15108" max="15108" width="4" style="28" customWidth="1"/>
    <col min="15109" max="15110" width="17.44140625" style="28" bestFit="1" customWidth="1"/>
    <col min="15111" max="15111" width="19.109375" style="28" customWidth="1"/>
    <col min="15112" max="15358" width="9.109375" style="28" customWidth="1"/>
    <col min="15359" max="15360" width="0" style="28" hidden="1"/>
    <col min="15361" max="15361" width="34.109375" style="28" customWidth="1"/>
    <col min="15362" max="15362" width="28.5546875" style="28" customWidth="1"/>
    <col min="15363" max="15363" width="32.109375" style="28" customWidth="1"/>
    <col min="15364" max="15364" width="4" style="28" customWidth="1"/>
    <col min="15365" max="15366" width="17.44140625" style="28" bestFit="1" customWidth="1"/>
    <col min="15367" max="15367" width="19.109375" style="28" customWidth="1"/>
    <col min="15368" max="15614" width="9.109375" style="28" customWidth="1"/>
    <col min="15615" max="15616" width="0" style="28" hidden="1"/>
    <col min="15617" max="15617" width="34.109375" style="28" customWidth="1"/>
    <col min="15618" max="15618" width="28.5546875" style="28" customWidth="1"/>
    <col min="15619" max="15619" width="32.109375" style="28" customWidth="1"/>
    <col min="15620" max="15620" width="4" style="28" customWidth="1"/>
    <col min="15621" max="15622" width="17.44140625" style="28" bestFit="1" customWidth="1"/>
    <col min="15623" max="15623" width="19.109375" style="28" customWidth="1"/>
    <col min="15624" max="15870" width="9.109375" style="28" customWidth="1"/>
    <col min="15871" max="15872" width="0" style="28" hidden="1"/>
    <col min="15873" max="15873" width="34.109375" style="28" customWidth="1"/>
    <col min="15874" max="15874" width="28.5546875" style="28" customWidth="1"/>
    <col min="15875" max="15875" width="32.109375" style="28" customWidth="1"/>
    <col min="15876" max="15876" width="4" style="28" customWidth="1"/>
    <col min="15877" max="15878" width="17.44140625" style="28" bestFit="1" customWidth="1"/>
    <col min="15879" max="15879" width="19.109375" style="28" customWidth="1"/>
    <col min="15880" max="16126" width="9.109375" style="28" customWidth="1"/>
    <col min="16127" max="16128" width="0" style="28" hidden="1"/>
    <col min="16129" max="16129" width="34.109375" style="28" customWidth="1"/>
    <col min="16130" max="16130" width="28.5546875" style="28" customWidth="1"/>
    <col min="16131" max="16131" width="32.109375" style="28" customWidth="1"/>
    <col min="16132" max="16132" width="4" style="28" customWidth="1"/>
    <col min="16133" max="16134" width="17.44140625" style="28" bestFit="1" customWidth="1"/>
    <col min="16135" max="16135" width="19.109375" style="28" customWidth="1"/>
    <col min="16136" max="16382" width="9.109375" style="28" customWidth="1"/>
    <col min="16383" max="16384" width="0" style="28" hidden="1"/>
  </cols>
  <sheetData>
    <row r="1" spans="1:10" s="11" customFormat="1" ht="16.2" thickTop="1">
      <c r="A1" s="206" t="s">
        <v>227</v>
      </c>
      <c r="B1" s="207"/>
      <c r="C1" s="207"/>
      <c r="D1" s="207"/>
      <c r="E1" s="207"/>
      <c r="F1" s="207"/>
      <c r="G1" s="207"/>
      <c r="H1" s="207"/>
      <c r="I1" s="207"/>
      <c r="J1" s="208"/>
    </row>
    <row r="2" spans="1:10" s="11" customFormat="1" ht="15.6">
      <c r="A2" s="209"/>
      <c r="B2" s="210"/>
      <c r="C2" s="210"/>
      <c r="D2" s="210"/>
      <c r="E2" s="210"/>
      <c r="F2" s="210"/>
      <c r="G2" s="210"/>
      <c r="H2" s="210"/>
      <c r="I2" s="210"/>
      <c r="J2" s="211"/>
    </row>
    <row r="3" spans="1:10" s="11" customFormat="1" ht="15.6">
      <c r="A3" s="209"/>
      <c r="B3" s="210"/>
      <c r="C3" s="210"/>
      <c r="D3" s="210"/>
      <c r="E3" s="210"/>
      <c r="F3" s="210"/>
      <c r="G3" s="210"/>
      <c r="H3" s="210"/>
      <c r="I3" s="210"/>
      <c r="J3" s="211"/>
    </row>
    <row r="4" spans="1:10" s="11" customFormat="1" ht="15.6">
      <c r="A4" s="209"/>
      <c r="B4" s="210"/>
      <c r="C4" s="210"/>
      <c r="D4" s="210"/>
      <c r="E4" s="210"/>
      <c r="F4" s="210"/>
      <c r="G4" s="210"/>
      <c r="H4" s="210"/>
      <c r="I4" s="210"/>
      <c r="J4" s="211"/>
    </row>
    <row r="5" spans="1:10" s="11" customFormat="1" ht="15.6">
      <c r="A5" s="209"/>
      <c r="B5" s="210"/>
      <c r="C5" s="210"/>
      <c r="D5" s="210"/>
      <c r="E5" s="210"/>
      <c r="F5" s="210"/>
      <c r="G5" s="210"/>
      <c r="H5" s="210"/>
      <c r="I5" s="210"/>
      <c r="J5" s="211"/>
    </row>
    <row r="6" spans="1:10" s="11" customFormat="1" ht="15.6">
      <c r="A6" s="12"/>
      <c r="B6" s="13"/>
      <c r="C6" s="13"/>
      <c r="D6" s="13"/>
      <c r="E6" s="13"/>
      <c r="F6" s="13"/>
      <c r="G6" s="13"/>
      <c r="H6" s="13"/>
      <c r="I6" s="13"/>
      <c r="J6" s="14"/>
    </row>
    <row r="7" spans="1:10" s="11" customFormat="1" ht="16.2" thickBot="1">
      <c r="A7" s="15"/>
      <c r="B7" s="16"/>
      <c r="C7" s="16"/>
      <c r="D7" s="16"/>
      <c r="E7" s="16"/>
      <c r="F7" s="16"/>
      <c r="G7" s="16"/>
      <c r="H7" s="16"/>
      <c r="I7" s="16"/>
      <c r="J7" s="17"/>
    </row>
    <row r="8" spans="1:10" s="11" customFormat="1" ht="16.2" thickTop="1">
      <c r="A8" s="18"/>
      <c r="B8" s="19"/>
      <c r="C8" s="19"/>
      <c r="D8" s="19"/>
      <c r="E8" s="19"/>
      <c r="F8" s="19"/>
      <c r="G8" s="19"/>
      <c r="H8" s="19"/>
      <c r="I8" s="19"/>
      <c r="J8" s="20"/>
    </row>
    <row r="9" spans="1:10" s="11" customFormat="1" ht="15.6">
      <c r="A9" s="212" t="s">
        <v>23</v>
      </c>
      <c r="B9" s="213"/>
      <c r="C9" s="213"/>
      <c r="D9" s="213"/>
      <c r="E9" s="213"/>
      <c r="F9" s="213"/>
      <c r="G9" s="213"/>
      <c r="H9" s="213"/>
      <c r="I9" s="213"/>
      <c r="J9" s="214"/>
    </row>
    <row r="10" spans="1:10" s="11" customFormat="1" ht="25.5" customHeight="1">
      <c r="A10" s="215" t="s">
        <v>228</v>
      </c>
      <c r="B10" s="216"/>
      <c r="C10" s="216"/>
      <c r="D10" s="216"/>
      <c r="E10" s="216"/>
      <c r="F10" s="216"/>
      <c r="G10" s="216"/>
      <c r="H10" s="216"/>
      <c r="I10" s="216"/>
      <c r="J10" s="217"/>
    </row>
    <row r="11" spans="1:10" s="11" customFormat="1" ht="27.75" customHeight="1">
      <c r="A11" s="215"/>
      <c r="B11" s="216"/>
      <c r="C11" s="216"/>
      <c r="D11" s="216"/>
      <c r="E11" s="216"/>
      <c r="F11" s="216"/>
      <c r="G11" s="216"/>
      <c r="H11" s="216"/>
      <c r="I11" s="216"/>
      <c r="J11" s="217"/>
    </row>
    <row r="12" spans="1:10" s="11" customFormat="1" ht="16.2" thickBot="1">
      <c r="A12" s="21"/>
      <c r="B12" s="22"/>
      <c r="C12" s="22"/>
      <c r="D12" s="22"/>
      <c r="E12" s="22"/>
      <c r="F12" s="22"/>
      <c r="G12" s="22"/>
      <c r="H12" s="22"/>
      <c r="I12" s="22"/>
      <c r="J12" s="23"/>
    </row>
    <row r="13" spans="1:10" s="11" customFormat="1" ht="16.2" thickTop="1">
      <c r="A13" s="24"/>
      <c r="B13" s="25"/>
      <c r="C13" s="25"/>
      <c r="D13" s="25"/>
      <c r="E13" s="25"/>
      <c r="F13" s="25"/>
      <c r="G13" s="25"/>
      <c r="H13" s="25"/>
      <c r="I13" s="25"/>
      <c r="J13" s="26"/>
    </row>
    <row r="14" spans="1:10" s="11" customFormat="1" ht="10.5" customHeight="1">
      <c r="A14" s="212" t="s">
        <v>24</v>
      </c>
      <c r="B14" s="213"/>
      <c r="C14" s="213"/>
      <c r="D14" s="213"/>
      <c r="E14" s="213"/>
      <c r="F14" s="213"/>
      <c r="G14" s="213"/>
      <c r="H14" s="213"/>
      <c r="I14" s="213"/>
      <c r="J14" s="214"/>
    </row>
    <row r="15" spans="1:10" s="11" customFormat="1" ht="25.8">
      <c r="A15" s="203" t="s">
        <v>229</v>
      </c>
      <c r="B15" s="204"/>
      <c r="C15" s="204"/>
      <c r="D15" s="204"/>
      <c r="E15" s="204"/>
      <c r="F15" s="204"/>
      <c r="G15" s="204"/>
      <c r="H15" s="204"/>
      <c r="I15" s="204"/>
      <c r="J15" s="205"/>
    </row>
    <row r="16" spans="1:10" s="27" customFormat="1" ht="11.4" customHeight="1">
      <c r="A16" s="212"/>
      <c r="B16" s="213"/>
      <c r="C16" s="213"/>
      <c r="D16" s="213"/>
      <c r="E16" s="213"/>
      <c r="F16" s="213"/>
      <c r="G16" s="213"/>
      <c r="H16" s="213"/>
      <c r="I16" s="213"/>
      <c r="J16" s="214"/>
    </row>
    <row r="17" spans="1:10" s="11" customFormat="1" ht="25.8">
      <c r="A17" s="203" t="s">
        <v>21</v>
      </c>
      <c r="B17" s="204"/>
      <c r="C17" s="204"/>
      <c r="D17" s="204"/>
      <c r="E17" s="204"/>
      <c r="F17" s="204"/>
      <c r="G17" s="204"/>
      <c r="H17" s="204"/>
      <c r="I17" s="204"/>
      <c r="J17" s="205"/>
    </row>
    <row r="18" spans="1:10" s="11" customFormat="1" ht="16.2" thickBot="1">
      <c r="A18" s="53"/>
      <c r="B18" s="80"/>
      <c r="C18" s="80"/>
      <c r="D18" s="80"/>
      <c r="E18" s="80"/>
      <c r="F18" s="80"/>
      <c r="G18" s="80"/>
      <c r="H18" s="80"/>
      <c r="I18" s="80"/>
      <c r="J18" s="81"/>
    </row>
    <row r="19" spans="1:10" s="11" customFormat="1" ht="15.6">
      <c r="A19" s="188"/>
      <c r="B19" s="189"/>
      <c r="C19" s="189"/>
      <c r="D19" s="189"/>
      <c r="E19" s="189"/>
      <c r="F19" s="189"/>
      <c r="G19" s="189"/>
      <c r="H19" s="189"/>
      <c r="I19" s="189"/>
      <c r="J19" s="190"/>
    </row>
    <row r="20" spans="1:10" s="11" customFormat="1" ht="15.6">
      <c r="A20" s="191"/>
      <c r="B20" s="192"/>
      <c r="C20" s="192"/>
      <c r="D20" s="192"/>
      <c r="E20" s="192"/>
      <c r="F20" s="192"/>
      <c r="G20" s="192"/>
      <c r="H20" s="192"/>
      <c r="I20" s="192"/>
      <c r="J20" s="193"/>
    </row>
    <row r="21" spans="1:10" s="11" customFormat="1" ht="15.6">
      <c r="A21" s="191"/>
      <c r="B21" s="192"/>
      <c r="C21" s="192"/>
      <c r="D21" s="192"/>
      <c r="E21" s="192"/>
      <c r="F21" s="192"/>
      <c r="G21" s="192"/>
      <c r="H21" s="192"/>
      <c r="I21" s="192"/>
      <c r="J21" s="193"/>
    </row>
    <row r="22" spans="1:10" s="11" customFormat="1" ht="15.6">
      <c r="A22" s="191"/>
      <c r="B22" s="192"/>
      <c r="C22" s="192"/>
      <c r="D22" s="192"/>
      <c r="E22" s="192"/>
      <c r="F22" s="192"/>
      <c r="G22" s="192"/>
      <c r="H22" s="192"/>
      <c r="I22" s="192"/>
      <c r="J22" s="193"/>
    </row>
    <row r="23" spans="1:10" s="11" customFormat="1" ht="15.6">
      <c r="A23" s="191"/>
      <c r="B23" s="192"/>
      <c r="C23" s="192"/>
      <c r="D23" s="192"/>
      <c r="E23" s="192"/>
      <c r="F23" s="192"/>
      <c r="G23" s="192"/>
      <c r="H23" s="192"/>
      <c r="I23" s="192"/>
      <c r="J23" s="193"/>
    </row>
    <row r="24" spans="1:10" s="11" customFormat="1" ht="15.6">
      <c r="A24" s="191"/>
      <c r="B24" s="192"/>
      <c r="C24" s="192"/>
      <c r="D24" s="192"/>
      <c r="E24" s="192"/>
      <c r="F24" s="192"/>
      <c r="G24" s="192"/>
      <c r="H24" s="192"/>
      <c r="I24" s="192"/>
      <c r="J24" s="193"/>
    </row>
    <row r="25" spans="1:10" s="11" customFormat="1" ht="15.6">
      <c r="A25" s="191"/>
      <c r="B25" s="192"/>
      <c r="C25" s="192"/>
      <c r="D25" s="192"/>
      <c r="E25" s="192"/>
      <c r="F25" s="192"/>
      <c r="G25" s="192"/>
      <c r="H25" s="192"/>
      <c r="I25" s="192"/>
      <c r="J25" s="193"/>
    </row>
    <row r="26" spans="1:10" s="11" customFormat="1" ht="23.25" customHeight="1">
      <c r="A26" s="191"/>
      <c r="B26" s="192"/>
      <c r="C26" s="192"/>
      <c r="D26" s="192"/>
      <c r="E26" s="192"/>
      <c r="F26" s="192"/>
      <c r="G26" s="192"/>
      <c r="H26" s="192"/>
      <c r="I26" s="192"/>
      <c r="J26" s="193"/>
    </row>
    <row r="27" spans="1:10" s="11" customFormat="1" ht="23.25" customHeight="1">
      <c r="A27" s="191"/>
      <c r="B27" s="192"/>
      <c r="C27" s="192"/>
      <c r="D27" s="192"/>
      <c r="E27" s="192"/>
      <c r="F27" s="192"/>
      <c r="G27" s="192"/>
      <c r="H27" s="192"/>
      <c r="I27" s="192"/>
      <c r="J27" s="193"/>
    </row>
    <row r="28" spans="1:10" s="11" customFormat="1" ht="23.25" customHeight="1">
      <c r="A28" s="191"/>
      <c r="B28" s="192"/>
      <c r="C28" s="192"/>
      <c r="D28" s="192"/>
      <c r="E28" s="192"/>
      <c r="F28" s="192"/>
      <c r="G28" s="192"/>
      <c r="H28" s="192"/>
      <c r="I28" s="192"/>
      <c r="J28" s="193"/>
    </row>
    <row r="29" spans="1:10" s="11" customFormat="1" ht="23.25" customHeight="1">
      <c r="A29" s="191"/>
      <c r="B29" s="192"/>
      <c r="C29" s="192"/>
      <c r="D29" s="192"/>
      <c r="E29" s="192"/>
      <c r="F29" s="192"/>
      <c r="G29" s="192"/>
      <c r="H29" s="192"/>
      <c r="I29" s="192"/>
      <c r="J29" s="193"/>
    </row>
    <row r="30" spans="1:10" s="11" customFormat="1" ht="23.25" customHeight="1">
      <c r="A30" s="191"/>
      <c r="B30" s="192"/>
      <c r="C30" s="192"/>
      <c r="D30" s="192"/>
      <c r="E30" s="192"/>
      <c r="F30" s="192"/>
      <c r="G30" s="192"/>
      <c r="H30" s="192"/>
      <c r="I30" s="192"/>
      <c r="J30" s="193"/>
    </row>
    <row r="31" spans="1:10" ht="23.25" customHeight="1">
      <c r="A31" s="191"/>
      <c r="B31" s="192"/>
      <c r="C31" s="192"/>
      <c r="D31" s="192"/>
      <c r="E31" s="192"/>
      <c r="F31" s="192"/>
      <c r="G31" s="192"/>
      <c r="H31" s="192"/>
      <c r="I31" s="192"/>
      <c r="J31" s="193"/>
    </row>
    <row r="32" spans="1:10" ht="23.25" customHeight="1">
      <c r="A32" s="191"/>
      <c r="B32" s="192"/>
      <c r="C32" s="192"/>
      <c r="D32" s="192"/>
      <c r="E32" s="192"/>
      <c r="F32" s="192"/>
      <c r="G32" s="192"/>
      <c r="H32" s="192"/>
      <c r="I32" s="192"/>
      <c r="J32" s="193"/>
    </row>
    <row r="33" spans="1:10" ht="23.25" customHeight="1">
      <c r="A33" s="191"/>
      <c r="B33" s="192"/>
      <c r="C33" s="192"/>
      <c r="D33" s="192"/>
      <c r="E33" s="192"/>
      <c r="F33" s="192"/>
      <c r="G33" s="192"/>
      <c r="H33" s="192"/>
      <c r="I33" s="192"/>
      <c r="J33" s="193"/>
    </row>
    <row r="34" spans="1:10" ht="15" customHeight="1">
      <c r="A34" s="191"/>
      <c r="B34" s="192"/>
      <c r="C34" s="192"/>
      <c r="D34" s="192"/>
      <c r="E34" s="192"/>
      <c r="F34" s="192"/>
      <c r="G34" s="192"/>
      <c r="H34" s="192"/>
      <c r="I34" s="192"/>
      <c r="J34" s="193"/>
    </row>
    <row r="35" spans="1:10" ht="15" customHeight="1">
      <c r="A35" s="191"/>
      <c r="B35" s="192"/>
      <c r="C35" s="192"/>
      <c r="D35" s="192"/>
      <c r="E35" s="192"/>
      <c r="F35" s="192"/>
      <c r="G35" s="192"/>
      <c r="H35" s="192"/>
      <c r="I35" s="192"/>
      <c r="J35" s="193"/>
    </row>
    <row r="36" spans="1:10" ht="15.75" customHeight="1">
      <c r="A36" s="191"/>
      <c r="B36" s="192"/>
      <c r="C36" s="192"/>
      <c r="D36" s="192"/>
      <c r="E36" s="192"/>
      <c r="F36" s="192"/>
      <c r="G36" s="192"/>
      <c r="H36" s="192"/>
      <c r="I36" s="192"/>
      <c r="J36" s="193"/>
    </row>
    <row r="37" spans="1:10" ht="15.75" customHeight="1">
      <c r="A37" s="191"/>
      <c r="B37" s="192"/>
      <c r="C37" s="192"/>
      <c r="D37" s="192"/>
      <c r="E37" s="192"/>
      <c r="F37" s="192"/>
      <c r="G37" s="192"/>
      <c r="H37" s="192"/>
      <c r="I37" s="192"/>
      <c r="J37" s="193"/>
    </row>
    <row r="38" spans="1:10" ht="16.5" customHeight="1" thickBot="1">
      <c r="A38" s="194"/>
      <c r="B38" s="195"/>
      <c r="C38" s="195"/>
      <c r="D38" s="195"/>
      <c r="E38" s="195"/>
      <c r="F38" s="195"/>
      <c r="G38" s="195"/>
      <c r="H38" s="195"/>
      <c r="I38" s="195"/>
      <c r="J38" s="196"/>
    </row>
    <row r="39" spans="1:10" ht="18">
      <c r="A39" s="197" t="s">
        <v>230</v>
      </c>
      <c r="B39" s="198"/>
      <c r="C39" s="198"/>
      <c r="D39" s="198"/>
      <c r="E39" s="198"/>
      <c r="F39" s="198"/>
      <c r="G39" s="198"/>
      <c r="H39" s="198"/>
      <c r="I39" s="198"/>
      <c r="J39" s="199"/>
    </row>
    <row r="40" spans="1:10" ht="18.600000000000001" thickBot="1">
      <c r="A40" s="200">
        <v>45938</v>
      </c>
      <c r="B40" s="201"/>
      <c r="C40" s="201"/>
      <c r="D40" s="201"/>
      <c r="E40" s="201"/>
      <c r="F40" s="201"/>
      <c r="G40" s="201"/>
      <c r="H40" s="201"/>
      <c r="I40" s="201"/>
      <c r="J40" s="202"/>
    </row>
    <row r="41" spans="1:10" ht="15" thickTop="1"/>
  </sheetData>
  <mergeCells count="10">
    <mergeCell ref="A19:J38"/>
    <mergeCell ref="A39:J39"/>
    <mergeCell ref="A40:J40"/>
    <mergeCell ref="A17:J17"/>
    <mergeCell ref="A1:J5"/>
    <mergeCell ref="A9:J9"/>
    <mergeCell ref="A10:J11"/>
    <mergeCell ref="A14:J14"/>
    <mergeCell ref="A15:J15"/>
    <mergeCell ref="A16:J16"/>
  </mergeCells>
  <pageMargins left="0.25" right="0.25" top="0.75" bottom="0.75" header="0.3" footer="0.3"/>
  <pageSetup paperSize="9" scale="93" firstPageNumber="0" orientation="portrait" horizontalDpi="3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29" sqref="A29"/>
    </sheetView>
  </sheetViews>
  <sheetFormatPr defaultColWidth="8" defaultRowHeight="15.6"/>
  <cols>
    <col min="1" max="1" width="109.44140625" style="33" customWidth="1"/>
    <col min="2" max="96" width="6.44140625" style="31" customWidth="1"/>
    <col min="97" max="16384" width="8" style="31"/>
  </cols>
  <sheetData>
    <row r="1" spans="1:1">
      <c r="A1" s="30"/>
    </row>
    <row r="2" spans="1:1">
      <c r="A2" s="32" t="s">
        <v>25</v>
      </c>
    </row>
    <row r="3" spans="1:1">
      <c r="A3" s="30" t="s">
        <v>26</v>
      </c>
    </row>
    <row r="4" spans="1:1">
      <c r="A4" s="30" t="s">
        <v>27</v>
      </c>
    </row>
    <row r="5" spans="1:1">
      <c r="A5" s="30" t="s">
        <v>225</v>
      </c>
    </row>
    <row r="6" spans="1:1" ht="78">
      <c r="A6" s="30" t="s">
        <v>28</v>
      </c>
    </row>
    <row r="7" spans="1:1" ht="46.8">
      <c r="A7" s="30" t="s">
        <v>29</v>
      </c>
    </row>
    <row r="8" spans="1:1" ht="46.8">
      <c r="A8" s="30" t="s">
        <v>30</v>
      </c>
    </row>
    <row r="9" spans="1:1">
      <c r="A9" s="30" t="s">
        <v>31</v>
      </c>
    </row>
    <row r="10" spans="1:1" ht="31.2">
      <c r="A10" s="30" t="s">
        <v>32</v>
      </c>
    </row>
    <row r="11" spans="1:1" ht="31.2">
      <c r="A11" s="30" t="s">
        <v>33</v>
      </c>
    </row>
    <row r="12" spans="1:1" ht="46.8">
      <c r="A12" s="30" t="s">
        <v>34</v>
      </c>
    </row>
    <row r="13" spans="1:1">
      <c r="A13" s="30" t="s">
        <v>35</v>
      </c>
    </row>
    <row r="14" spans="1:1" ht="46.8">
      <c r="A14" s="30" t="s">
        <v>36</v>
      </c>
    </row>
    <row r="15" spans="1:1" ht="31.2">
      <c r="A15" s="30" t="s">
        <v>37</v>
      </c>
    </row>
    <row r="16" spans="1:1">
      <c r="A16" s="30" t="s">
        <v>38</v>
      </c>
    </row>
    <row r="17" spans="1:1">
      <c r="A17" s="30" t="s">
        <v>39</v>
      </c>
    </row>
    <row r="18" spans="1:1">
      <c r="A18" s="30" t="s">
        <v>40</v>
      </c>
    </row>
    <row r="19" spans="1:1">
      <c r="A19" s="30" t="s">
        <v>41</v>
      </c>
    </row>
    <row r="20" spans="1:1">
      <c r="A20" s="30" t="s">
        <v>42</v>
      </c>
    </row>
    <row r="21" spans="1:1" ht="31.2">
      <c r="A21" s="30" t="s">
        <v>43</v>
      </c>
    </row>
    <row r="22" spans="1:1" ht="46.8">
      <c r="A22" s="33" t="s">
        <v>44</v>
      </c>
    </row>
    <row r="23" spans="1:1">
      <c r="A23" s="30" t="s">
        <v>226</v>
      </c>
    </row>
    <row r="24" spans="1:1">
      <c r="A24" s="30" t="s">
        <v>45</v>
      </c>
    </row>
    <row r="25" spans="1:1" ht="31.2">
      <c r="A25" s="30" t="s">
        <v>46</v>
      </c>
    </row>
    <row r="26" spans="1:1">
      <c r="A26" s="30" t="s">
        <v>76</v>
      </c>
    </row>
    <row r="27" spans="1:1" ht="31.2">
      <c r="A27" s="30" t="s">
        <v>47</v>
      </c>
    </row>
    <row r="28" spans="1:1">
      <c r="A28" s="30" t="s">
        <v>48</v>
      </c>
    </row>
    <row r="29" spans="1:1">
      <c r="A29" s="30" t="s">
        <v>49</v>
      </c>
    </row>
    <row r="30" spans="1:1">
      <c r="A30" s="30" t="s">
        <v>50</v>
      </c>
    </row>
    <row r="31" spans="1:1" ht="31.2">
      <c r="A31" s="30" t="s">
        <v>51</v>
      </c>
    </row>
    <row r="32" spans="1:1" ht="46.8">
      <c r="A32" s="30" t="s">
        <v>52</v>
      </c>
    </row>
    <row r="33" spans="1:1" ht="31.2">
      <c r="A33" s="30" t="s">
        <v>53</v>
      </c>
    </row>
    <row r="34" spans="1:1" ht="46.8">
      <c r="A34" s="30" t="s">
        <v>54</v>
      </c>
    </row>
    <row r="35" spans="1:1" ht="31.2">
      <c r="A35" s="30" t="s">
        <v>55</v>
      </c>
    </row>
    <row r="36" spans="1:1" ht="46.8">
      <c r="A36" s="30" t="s">
        <v>56</v>
      </c>
    </row>
    <row r="37" spans="1:1" ht="46.8">
      <c r="A37" s="30" t="s">
        <v>77</v>
      </c>
    </row>
    <row r="38" spans="1:1" ht="46.8">
      <c r="A38" s="30" t="s">
        <v>57</v>
      </c>
    </row>
    <row r="39" spans="1:1" ht="31.2">
      <c r="A39" s="30" t="s">
        <v>58</v>
      </c>
    </row>
    <row r="40" spans="1:1" ht="31.2">
      <c r="A40" s="30"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9"/>
  <sheetViews>
    <sheetView view="pageBreakPreview" zoomScaleSheetLayoutView="100" workbookViewId="0">
      <selection activeCell="A11" sqref="A11"/>
    </sheetView>
  </sheetViews>
  <sheetFormatPr defaultColWidth="8.5546875" defaultRowHeight="22.8"/>
  <cols>
    <col min="1" max="1" width="77.44140625" style="1" bestFit="1" customWidth="1"/>
    <col min="2" max="2" width="13.44140625" style="8" customWidth="1"/>
    <col min="3" max="3" width="29.44140625" style="1" bestFit="1" customWidth="1"/>
    <col min="4" max="4" width="18.44140625" style="1" bestFit="1" customWidth="1"/>
    <col min="5" max="5" width="13.44140625" style="1" bestFit="1" customWidth="1"/>
    <col min="6" max="6" width="18.44140625" style="1" bestFit="1" customWidth="1"/>
    <col min="7" max="249" width="9.109375" style="1"/>
    <col min="250" max="250" width="13.44140625" style="1" customWidth="1"/>
    <col min="251" max="251" width="71.5546875" style="1" customWidth="1"/>
    <col min="252" max="252" width="8" style="1" customWidth="1"/>
    <col min="253" max="253" width="10.44140625" style="1" customWidth="1"/>
    <col min="254" max="254" width="17.109375" style="1" customWidth="1"/>
    <col min="255" max="255" width="22" style="1" customWidth="1"/>
    <col min="256" max="256" width="9.109375" style="1"/>
    <col min="257" max="257" width="9.44140625" style="1" customWidth="1"/>
    <col min="258" max="260" width="14.44140625" style="1" bestFit="1" customWidth="1"/>
    <col min="261" max="261" width="10.5546875" style="1" bestFit="1" customWidth="1"/>
    <col min="262" max="262" width="12.44140625" style="1" bestFit="1" customWidth="1"/>
    <col min="263" max="505" width="9.109375" style="1"/>
    <col min="506" max="506" width="13.44140625" style="1" customWidth="1"/>
    <col min="507" max="507" width="71.5546875" style="1" customWidth="1"/>
    <col min="508" max="508" width="8" style="1" customWidth="1"/>
    <col min="509" max="509" width="10.44140625" style="1" customWidth="1"/>
    <col min="510" max="510" width="17.109375" style="1" customWidth="1"/>
    <col min="511" max="511" width="22" style="1" customWidth="1"/>
    <col min="512" max="512" width="9.109375" style="1"/>
    <col min="513" max="513" width="9.44140625" style="1" customWidth="1"/>
    <col min="514" max="516" width="14.44140625" style="1" bestFit="1" customWidth="1"/>
    <col min="517" max="517" width="10.5546875" style="1" bestFit="1" customWidth="1"/>
    <col min="518" max="518" width="12.44140625" style="1" bestFit="1" customWidth="1"/>
    <col min="519" max="761" width="9.109375" style="1"/>
    <col min="762" max="762" width="13.44140625" style="1" customWidth="1"/>
    <col min="763" max="763" width="71.5546875" style="1" customWidth="1"/>
    <col min="764" max="764" width="8" style="1" customWidth="1"/>
    <col min="765" max="765" width="10.44140625" style="1" customWidth="1"/>
    <col min="766" max="766" width="17.109375" style="1" customWidth="1"/>
    <col min="767" max="767" width="22" style="1" customWidth="1"/>
    <col min="768" max="768" width="9.109375" style="1"/>
    <col min="769" max="769" width="9.44140625" style="1" customWidth="1"/>
    <col min="770" max="772" width="14.44140625" style="1" bestFit="1" customWidth="1"/>
    <col min="773" max="773" width="10.5546875" style="1" bestFit="1" customWidth="1"/>
    <col min="774" max="774" width="12.44140625" style="1" bestFit="1" customWidth="1"/>
    <col min="775" max="1017" width="9.109375" style="1"/>
    <col min="1018" max="1018" width="13.44140625" style="1" customWidth="1"/>
    <col min="1019" max="1019" width="71.5546875" style="1" customWidth="1"/>
    <col min="1020" max="1020" width="8" style="1" customWidth="1"/>
    <col min="1021" max="1021" width="10.44140625" style="1" customWidth="1"/>
    <col min="1022" max="1022" width="17.109375" style="1" customWidth="1"/>
    <col min="1023" max="1023" width="22" style="1" customWidth="1"/>
    <col min="1024" max="1024" width="9.109375" style="1"/>
    <col min="1025" max="1025" width="9.44140625" style="1" customWidth="1"/>
    <col min="1026" max="1028" width="14.44140625" style="1" bestFit="1" customWidth="1"/>
    <col min="1029" max="1029" width="10.5546875" style="1" bestFit="1" customWidth="1"/>
    <col min="1030" max="1030" width="12.44140625" style="1" bestFit="1" customWidth="1"/>
    <col min="1031" max="1273" width="9.109375" style="1"/>
    <col min="1274" max="1274" width="13.44140625" style="1" customWidth="1"/>
    <col min="1275" max="1275" width="71.5546875" style="1" customWidth="1"/>
    <col min="1276" max="1276" width="8" style="1" customWidth="1"/>
    <col min="1277" max="1277" width="10.44140625" style="1" customWidth="1"/>
    <col min="1278" max="1278" width="17.109375" style="1" customWidth="1"/>
    <col min="1279" max="1279" width="22" style="1" customWidth="1"/>
    <col min="1280" max="1280" width="9.109375" style="1"/>
    <col min="1281" max="1281" width="9.44140625" style="1" customWidth="1"/>
    <col min="1282" max="1284" width="14.44140625" style="1" bestFit="1" customWidth="1"/>
    <col min="1285" max="1285" width="10.5546875" style="1" bestFit="1" customWidth="1"/>
    <col min="1286" max="1286" width="12.44140625" style="1" bestFit="1" customWidth="1"/>
    <col min="1287" max="1529" width="9.109375" style="1"/>
    <col min="1530" max="1530" width="13.44140625" style="1" customWidth="1"/>
    <col min="1531" max="1531" width="71.5546875" style="1" customWidth="1"/>
    <col min="1532" max="1532" width="8" style="1" customWidth="1"/>
    <col min="1533" max="1533" width="10.44140625" style="1" customWidth="1"/>
    <col min="1534" max="1534" width="17.109375" style="1" customWidth="1"/>
    <col min="1535" max="1535" width="22" style="1" customWidth="1"/>
    <col min="1536" max="1536" width="9.109375" style="1"/>
    <col min="1537" max="1537" width="9.44140625" style="1" customWidth="1"/>
    <col min="1538" max="1540" width="14.44140625" style="1" bestFit="1" customWidth="1"/>
    <col min="1541" max="1541" width="10.5546875" style="1" bestFit="1" customWidth="1"/>
    <col min="1542" max="1542" width="12.44140625" style="1" bestFit="1" customWidth="1"/>
    <col min="1543" max="1785" width="9.109375" style="1"/>
    <col min="1786" max="1786" width="13.44140625" style="1" customWidth="1"/>
    <col min="1787" max="1787" width="71.5546875" style="1" customWidth="1"/>
    <col min="1788" max="1788" width="8" style="1" customWidth="1"/>
    <col min="1789" max="1789" width="10.44140625" style="1" customWidth="1"/>
    <col min="1790" max="1790" width="17.109375" style="1" customWidth="1"/>
    <col min="1791" max="1791" width="22" style="1" customWidth="1"/>
    <col min="1792" max="1792" width="9.109375" style="1"/>
    <col min="1793" max="1793" width="9.44140625" style="1" customWidth="1"/>
    <col min="1794" max="1796" width="14.44140625" style="1" bestFit="1" customWidth="1"/>
    <col min="1797" max="1797" width="10.5546875" style="1" bestFit="1" customWidth="1"/>
    <col min="1798" max="1798" width="12.44140625" style="1" bestFit="1" customWidth="1"/>
    <col min="1799" max="2041" width="9.109375" style="1"/>
    <col min="2042" max="2042" width="13.44140625" style="1" customWidth="1"/>
    <col min="2043" max="2043" width="71.5546875" style="1" customWidth="1"/>
    <col min="2044" max="2044" width="8" style="1" customWidth="1"/>
    <col min="2045" max="2045" width="10.44140625" style="1" customWidth="1"/>
    <col min="2046" max="2046" width="17.109375" style="1" customWidth="1"/>
    <col min="2047" max="2047" width="22" style="1" customWidth="1"/>
    <col min="2048" max="2048" width="9.109375" style="1"/>
    <col min="2049" max="2049" width="9.44140625" style="1" customWidth="1"/>
    <col min="2050" max="2052" width="14.44140625" style="1" bestFit="1" customWidth="1"/>
    <col min="2053" max="2053" width="10.5546875" style="1" bestFit="1" customWidth="1"/>
    <col min="2054" max="2054" width="12.44140625" style="1" bestFit="1" customWidth="1"/>
    <col min="2055" max="2297" width="9.109375" style="1"/>
    <col min="2298" max="2298" width="13.44140625" style="1" customWidth="1"/>
    <col min="2299" max="2299" width="71.5546875" style="1" customWidth="1"/>
    <col min="2300" max="2300" width="8" style="1" customWidth="1"/>
    <col min="2301" max="2301" width="10.44140625" style="1" customWidth="1"/>
    <col min="2302" max="2302" width="17.109375" style="1" customWidth="1"/>
    <col min="2303" max="2303" width="22" style="1" customWidth="1"/>
    <col min="2304" max="2304" width="9.109375" style="1"/>
    <col min="2305" max="2305" width="9.44140625" style="1" customWidth="1"/>
    <col min="2306" max="2308" width="14.44140625" style="1" bestFit="1" customWidth="1"/>
    <col min="2309" max="2309" width="10.5546875" style="1" bestFit="1" customWidth="1"/>
    <col min="2310" max="2310" width="12.44140625" style="1" bestFit="1" customWidth="1"/>
    <col min="2311" max="2553" width="9.109375" style="1"/>
    <col min="2554" max="2554" width="13.44140625" style="1" customWidth="1"/>
    <col min="2555" max="2555" width="71.5546875" style="1" customWidth="1"/>
    <col min="2556" max="2556" width="8" style="1" customWidth="1"/>
    <col min="2557" max="2557" width="10.44140625" style="1" customWidth="1"/>
    <col min="2558" max="2558" width="17.109375" style="1" customWidth="1"/>
    <col min="2559" max="2559" width="22" style="1" customWidth="1"/>
    <col min="2560" max="2560" width="9.109375" style="1"/>
    <col min="2561" max="2561" width="9.44140625" style="1" customWidth="1"/>
    <col min="2562" max="2564" width="14.44140625" style="1" bestFit="1" customWidth="1"/>
    <col min="2565" max="2565" width="10.5546875" style="1" bestFit="1" customWidth="1"/>
    <col min="2566" max="2566" width="12.44140625" style="1" bestFit="1" customWidth="1"/>
    <col min="2567" max="2809" width="9.109375" style="1"/>
    <col min="2810" max="2810" width="13.44140625" style="1" customWidth="1"/>
    <col min="2811" max="2811" width="71.5546875" style="1" customWidth="1"/>
    <col min="2812" max="2812" width="8" style="1" customWidth="1"/>
    <col min="2813" max="2813" width="10.44140625" style="1" customWidth="1"/>
    <col min="2814" max="2814" width="17.109375" style="1" customWidth="1"/>
    <col min="2815" max="2815" width="22" style="1" customWidth="1"/>
    <col min="2816" max="2816" width="9.109375" style="1"/>
    <col min="2817" max="2817" width="9.44140625" style="1" customWidth="1"/>
    <col min="2818" max="2820" width="14.44140625" style="1" bestFit="1" customWidth="1"/>
    <col min="2821" max="2821" width="10.5546875" style="1" bestFit="1" customWidth="1"/>
    <col min="2822" max="2822" width="12.44140625" style="1" bestFit="1" customWidth="1"/>
    <col min="2823" max="3065" width="9.109375" style="1"/>
    <col min="3066" max="3066" width="13.44140625" style="1" customWidth="1"/>
    <col min="3067" max="3067" width="71.5546875" style="1" customWidth="1"/>
    <col min="3068" max="3068" width="8" style="1" customWidth="1"/>
    <col min="3069" max="3069" width="10.44140625" style="1" customWidth="1"/>
    <col min="3070" max="3070" width="17.109375" style="1" customWidth="1"/>
    <col min="3071" max="3071" width="22" style="1" customWidth="1"/>
    <col min="3072" max="3072" width="9.109375" style="1"/>
    <col min="3073" max="3073" width="9.44140625" style="1" customWidth="1"/>
    <col min="3074" max="3076" width="14.44140625" style="1" bestFit="1" customWidth="1"/>
    <col min="3077" max="3077" width="10.5546875" style="1" bestFit="1" customWidth="1"/>
    <col min="3078" max="3078" width="12.44140625" style="1" bestFit="1" customWidth="1"/>
    <col min="3079" max="3321" width="9.109375" style="1"/>
    <col min="3322" max="3322" width="13.44140625" style="1" customWidth="1"/>
    <col min="3323" max="3323" width="71.5546875" style="1" customWidth="1"/>
    <col min="3324" max="3324" width="8" style="1" customWidth="1"/>
    <col min="3325" max="3325" width="10.44140625" style="1" customWidth="1"/>
    <col min="3326" max="3326" width="17.109375" style="1" customWidth="1"/>
    <col min="3327" max="3327" width="22" style="1" customWidth="1"/>
    <col min="3328" max="3328" width="9.109375" style="1"/>
    <col min="3329" max="3329" width="9.44140625" style="1" customWidth="1"/>
    <col min="3330" max="3332" width="14.44140625" style="1" bestFit="1" customWidth="1"/>
    <col min="3333" max="3333" width="10.5546875" style="1" bestFit="1" customWidth="1"/>
    <col min="3334" max="3334" width="12.44140625" style="1" bestFit="1" customWidth="1"/>
    <col min="3335" max="3577" width="9.109375" style="1"/>
    <col min="3578" max="3578" width="13.44140625" style="1" customWidth="1"/>
    <col min="3579" max="3579" width="71.5546875" style="1" customWidth="1"/>
    <col min="3580" max="3580" width="8" style="1" customWidth="1"/>
    <col min="3581" max="3581" width="10.44140625" style="1" customWidth="1"/>
    <col min="3582" max="3582" width="17.109375" style="1" customWidth="1"/>
    <col min="3583" max="3583" width="22" style="1" customWidth="1"/>
    <col min="3584" max="3584" width="9.109375" style="1"/>
    <col min="3585" max="3585" width="9.44140625" style="1" customWidth="1"/>
    <col min="3586" max="3588" width="14.44140625" style="1" bestFit="1" customWidth="1"/>
    <col min="3589" max="3589" width="10.5546875" style="1" bestFit="1" customWidth="1"/>
    <col min="3590" max="3590" width="12.44140625" style="1" bestFit="1" customWidth="1"/>
    <col min="3591" max="3833" width="9.109375" style="1"/>
    <col min="3834" max="3834" width="13.44140625" style="1" customWidth="1"/>
    <col min="3835" max="3835" width="71.5546875" style="1" customWidth="1"/>
    <col min="3836" max="3836" width="8" style="1" customWidth="1"/>
    <col min="3837" max="3837" width="10.44140625" style="1" customWidth="1"/>
    <col min="3838" max="3838" width="17.109375" style="1" customWidth="1"/>
    <col min="3839" max="3839" width="22" style="1" customWidth="1"/>
    <col min="3840" max="3840" width="9.109375" style="1"/>
    <col min="3841" max="3841" width="9.44140625" style="1" customWidth="1"/>
    <col min="3842" max="3844" width="14.44140625" style="1" bestFit="1" customWidth="1"/>
    <col min="3845" max="3845" width="10.5546875" style="1" bestFit="1" customWidth="1"/>
    <col min="3846" max="3846" width="12.44140625" style="1" bestFit="1" customWidth="1"/>
    <col min="3847" max="4089" width="9.109375" style="1"/>
    <col min="4090" max="4090" width="13.44140625" style="1" customWidth="1"/>
    <col min="4091" max="4091" width="71.5546875" style="1" customWidth="1"/>
    <col min="4092" max="4092" width="8" style="1" customWidth="1"/>
    <col min="4093" max="4093" width="10.44140625" style="1" customWidth="1"/>
    <col min="4094" max="4094" width="17.109375" style="1" customWidth="1"/>
    <col min="4095" max="4095" width="22" style="1" customWidth="1"/>
    <col min="4096" max="4096" width="9.109375" style="1"/>
    <col min="4097" max="4097" width="9.44140625" style="1" customWidth="1"/>
    <col min="4098" max="4100" width="14.44140625" style="1" bestFit="1" customWidth="1"/>
    <col min="4101" max="4101" width="10.5546875" style="1" bestFit="1" customWidth="1"/>
    <col min="4102" max="4102" width="12.44140625" style="1" bestFit="1" customWidth="1"/>
    <col min="4103" max="4345" width="9.109375" style="1"/>
    <col min="4346" max="4346" width="13.44140625" style="1" customWidth="1"/>
    <col min="4347" max="4347" width="71.5546875" style="1" customWidth="1"/>
    <col min="4348" max="4348" width="8" style="1" customWidth="1"/>
    <col min="4349" max="4349" width="10.44140625" style="1" customWidth="1"/>
    <col min="4350" max="4350" width="17.109375" style="1" customWidth="1"/>
    <col min="4351" max="4351" width="22" style="1" customWidth="1"/>
    <col min="4352" max="4352" width="9.109375" style="1"/>
    <col min="4353" max="4353" width="9.44140625" style="1" customWidth="1"/>
    <col min="4354" max="4356" width="14.44140625" style="1" bestFit="1" customWidth="1"/>
    <col min="4357" max="4357" width="10.5546875" style="1" bestFit="1" customWidth="1"/>
    <col min="4358" max="4358" width="12.44140625" style="1" bestFit="1" customWidth="1"/>
    <col min="4359" max="4601" width="9.109375" style="1"/>
    <col min="4602" max="4602" width="13.44140625" style="1" customWidth="1"/>
    <col min="4603" max="4603" width="71.5546875" style="1" customWidth="1"/>
    <col min="4604" max="4604" width="8" style="1" customWidth="1"/>
    <col min="4605" max="4605" width="10.44140625" style="1" customWidth="1"/>
    <col min="4606" max="4606" width="17.109375" style="1" customWidth="1"/>
    <col min="4607" max="4607" width="22" style="1" customWidth="1"/>
    <col min="4608" max="4608" width="9.109375" style="1"/>
    <col min="4609" max="4609" width="9.44140625" style="1" customWidth="1"/>
    <col min="4610" max="4612" width="14.44140625" style="1" bestFit="1" customWidth="1"/>
    <col min="4613" max="4613" width="10.5546875" style="1" bestFit="1" customWidth="1"/>
    <col min="4614" max="4614" width="12.44140625" style="1" bestFit="1" customWidth="1"/>
    <col min="4615" max="4857" width="9.109375" style="1"/>
    <col min="4858" max="4858" width="13.44140625" style="1" customWidth="1"/>
    <col min="4859" max="4859" width="71.5546875" style="1" customWidth="1"/>
    <col min="4860" max="4860" width="8" style="1" customWidth="1"/>
    <col min="4861" max="4861" width="10.44140625" style="1" customWidth="1"/>
    <col min="4862" max="4862" width="17.109375" style="1" customWidth="1"/>
    <col min="4863" max="4863" width="22" style="1" customWidth="1"/>
    <col min="4864" max="4864" width="9.109375" style="1"/>
    <col min="4865" max="4865" width="9.44140625" style="1" customWidth="1"/>
    <col min="4866" max="4868" width="14.44140625" style="1" bestFit="1" customWidth="1"/>
    <col min="4869" max="4869" width="10.5546875" style="1" bestFit="1" customWidth="1"/>
    <col min="4870" max="4870" width="12.44140625" style="1" bestFit="1" customWidth="1"/>
    <col min="4871" max="5113" width="9.109375" style="1"/>
    <col min="5114" max="5114" width="13.44140625" style="1" customWidth="1"/>
    <col min="5115" max="5115" width="71.5546875" style="1" customWidth="1"/>
    <col min="5116" max="5116" width="8" style="1" customWidth="1"/>
    <col min="5117" max="5117" width="10.44140625" style="1" customWidth="1"/>
    <col min="5118" max="5118" width="17.109375" style="1" customWidth="1"/>
    <col min="5119" max="5119" width="22" style="1" customWidth="1"/>
    <col min="5120" max="5120" width="9.109375" style="1"/>
    <col min="5121" max="5121" width="9.44140625" style="1" customWidth="1"/>
    <col min="5122" max="5124" width="14.44140625" style="1" bestFit="1" customWidth="1"/>
    <col min="5125" max="5125" width="10.5546875" style="1" bestFit="1" customWidth="1"/>
    <col min="5126" max="5126" width="12.44140625" style="1" bestFit="1" customWidth="1"/>
    <col min="5127" max="5369" width="9.109375" style="1"/>
    <col min="5370" max="5370" width="13.44140625" style="1" customWidth="1"/>
    <col min="5371" max="5371" width="71.5546875" style="1" customWidth="1"/>
    <col min="5372" max="5372" width="8" style="1" customWidth="1"/>
    <col min="5373" max="5373" width="10.44140625" style="1" customWidth="1"/>
    <col min="5374" max="5374" width="17.109375" style="1" customWidth="1"/>
    <col min="5375" max="5375" width="22" style="1" customWidth="1"/>
    <col min="5376" max="5376" width="9.109375" style="1"/>
    <col min="5377" max="5377" width="9.44140625" style="1" customWidth="1"/>
    <col min="5378" max="5380" width="14.44140625" style="1" bestFit="1" customWidth="1"/>
    <col min="5381" max="5381" width="10.5546875" style="1" bestFit="1" customWidth="1"/>
    <col min="5382" max="5382" width="12.44140625" style="1" bestFit="1" customWidth="1"/>
    <col min="5383" max="5625" width="9.109375" style="1"/>
    <col min="5626" max="5626" width="13.44140625" style="1" customWidth="1"/>
    <col min="5627" max="5627" width="71.5546875" style="1" customWidth="1"/>
    <col min="5628" max="5628" width="8" style="1" customWidth="1"/>
    <col min="5629" max="5629" width="10.44140625" style="1" customWidth="1"/>
    <col min="5630" max="5630" width="17.109375" style="1" customWidth="1"/>
    <col min="5631" max="5631" width="22" style="1" customWidth="1"/>
    <col min="5632" max="5632" width="9.109375" style="1"/>
    <col min="5633" max="5633" width="9.44140625" style="1" customWidth="1"/>
    <col min="5634" max="5636" width="14.44140625" style="1" bestFit="1" customWidth="1"/>
    <col min="5637" max="5637" width="10.5546875" style="1" bestFit="1" customWidth="1"/>
    <col min="5638" max="5638" width="12.44140625" style="1" bestFit="1" customWidth="1"/>
    <col min="5639" max="5881" width="9.109375" style="1"/>
    <col min="5882" max="5882" width="13.44140625" style="1" customWidth="1"/>
    <col min="5883" max="5883" width="71.5546875" style="1" customWidth="1"/>
    <col min="5884" max="5884" width="8" style="1" customWidth="1"/>
    <col min="5885" max="5885" width="10.44140625" style="1" customWidth="1"/>
    <col min="5886" max="5886" width="17.109375" style="1" customWidth="1"/>
    <col min="5887" max="5887" width="22" style="1" customWidth="1"/>
    <col min="5888" max="5888" width="9.109375" style="1"/>
    <col min="5889" max="5889" width="9.44140625" style="1" customWidth="1"/>
    <col min="5890" max="5892" width="14.44140625" style="1" bestFit="1" customWidth="1"/>
    <col min="5893" max="5893" width="10.5546875" style="1" bestFit="1" customWidth="1"/>
    <col min="5894" max="5894" width="12.44140625" style="1" bestFit="1" customWidth="1"/>
    <col min="5895" max="6137" width="9.109375" style="1"/>
    <col min="6138" max="6138" width="13.44140625" style="1" customWidth="1"/>
    <col min="6139" max="6139" width="71.5546875" style="1" customWidth="1"/>
    <col min="6140" max="6140" width="8" style="1" customWidth="1"/>
    <col min="6141" max="6141" width="10.44140625" style="1" customWidth="1"/>
    <col min="6142" max="6142" width="17.109375" style="1" customWidth="1"/>
    <col min="6143" max="6143" width="22" style="1" customWidth="1"/>
    <col min="6144" max="6144" width="9.109375" style="1"/>
    <col min="6145" max="6145" width="9.44140625" style="1" customWidth="1"/>
    <col min="6146" max="6148" width="14.44140625" style="1" bestFit="1" customWidth="1"/>
    <col min="6149" max="6149" width="10.5546875" style="1" bestFit="1" customWidth="1"/>
    <col min="6150" max="6150" width="12.44140625" style="1" bestFit="1" customWidth="1"/>
    <col min="6151" max="6393" width="9.109375" style="1"/>
    <col min="6394" max="6394" width="13.44140625" style="1" customWidth="1"/>
    <col min="6395" max="6395" width="71.5546875" style="1" customWidth="1"/>
    <col min="6396" max="6396" width="8" style="1" customWidth="1"/>
    <col min="6397" max="6397" width="10.44140625" style="1" customWidth="1"/>
    <col min="6398" max="6398" width="17.109375" style="1" customWidth="1"/>
    <col min="6399" max="6399" width="22" style="1" customWidth="1"/>
    <col min="6400" max="6400" width="9.109375" style="1"/>
    <col min="6401" max="6401" width="9.44140625" style="1" customWidth="1"/>
    <col min="6402" max="6404" width="14.44140625" style="1" bestFit="1" customWidth="1"/>
    <col min="6405" max="6405" width="10.5546875" style="1" bestFit="1" customWidth="1"/>
    <col min="6406" max="6406" width="12.44140625" style="1" bestFit="1" customWidth="1"/>
    <col min="6407" max="6649" width="9.109375" style="1"/>
    <col min="6650" max="6650" width="13.44140625" style="1" customWidth="1"/>
    <col min="6651" max="6651" width="71.5546875" style="1" customWidth="1"/>
    <col min="6652" max="6652" width="8" style="1" customWidth="1"/>
    <col min="6653" max="6653" width="10.44140625" style="1" customWidth="1"/>
    <col min="6654" max="6654" width="17.109375" style="1" customWidth="1"/>
    <col min="6655" max="6655" width="22" style="1" customWidth="1"/>
    <col min="6656" max="6656" width="9.109375" style="1"/>
    <col min="6657" max="6657" width="9.44140625" style="1" customWidth="1"/>
    <col min="6658" max="6660" width="14.44140625" style="1" bestFit="1" customWidth="1"/>
    <col min="6661" max="6661" width="10.5546875" style="1" bestFit="1" customWidth="1"/>
    <col min="6662" max="6662" width="12.44140625" style="1" bestFit="1" customWidth="1"/>
    <col min="6663" max="6905" width="9.109375" style="1"/>
    <col min="6906" max="6906" width="13.44140625" style="1" customWidth="1"/>
    <col min="6907" max="6907" width="71.5546875" style="1" customWidth="1"/>
    <col min="6908" max="6908" width="8" style="1" customWidth="1"/>
    <col min="6909" max="6909" width="10.44140625" style="1" customWidth="1"/>
    <col min="6910" max="6910" width="17.109375" style="1" customWidth="1"/>
    <col min="6911" max="6911" width="22" style="1" customWidth="1"/>
    <col min="6912" max="6912" width="9.109375" style="1"/>
    <col min="6913" max="6913" width="9.44140625" style="1" customWidth="1"/>
    <col min="6914" max="6916" width="14.44140625" style="1" bestFit="1" customWidth="1"/>
    <col min="6917" max="6917" width="10.5546875" style="1" bestFit="1" customWidth="1"/>
    <col min="6918" max="6918" width="12.44140625" style="1" bestFit="1" customWidth="1"/>
    <col min="6919" max="7161" width="9.109375" style="1"/>
    <col min="7162" max="7162" width="13.44140625" style="1" customWidth="1"/>
    <col min="7163" max="7163" width="71.5546875" style="1" customWidth="1"/>
    <col min="7164" max="7164" width="8" style="1" customWidth="1"/>
    <col min="7165" max="7165" width="10.44140625" style="1" customWidth="1"/>
    <col min="7166" max="7166" width="17.109375" style="1" customWidth="1"/>
    <col min="7167" max="7167" width="22" style="1" customWidth="1"/>
    <col min="7168" max="7168" width="9.109375" style="1"/>
    <col min="7169" max="7169" width="9.44140625" style="1" customWidth="1"/>
    <col min="7170" max="7172" width="14.44140625" style="1" bestFit="1" customWidth="1"/>
    <col min="7173" max="7173" width="10.5546875" style="1" bestFit="1" customWidth="1"/>
    <col min="7174" max="7174" width="12.44140625" style="1" bestFit="1" customWidth="1"/>
    <col min="7175" max="7417" width="9.109375" style="1"/>
    <col min="7418" max="7418" width="13.44140625" style="1" customWidth="1"/>
    <col min="7419" max="7419" width="71.5546875" style="1" customWidth="1"/>
    <col min="7420" max="7420" width="8" style="1" customWidth="1"/>
    <col min="7421" max="7421" width="10.44140625" style="1" customWidth="1"/>
    <col min="7422" max="7422" width="17.109375" style="1" customWidth="1"/>
    <col min="7423" max="7423" width="22" style="1" customWidth="1"/>
    <col min="7424" max="7424" width="9.109375" style="1"/>
    <col min="7425" max="7425" width="9.44140625" style="1" customWidth="1"/>
    <col min="7426" max="7428" width="14.44140625" style="1" bestFit="1" customWidth="1"/>
    <col min="7429" max="7429" width="10.5546875" style="1" bestFit="1" customWidth="1"/>
    <col min="7430" max="7430" width="12.44140625" style="1" bestFit="1" customWidth="1"/>
    <col min="7431" max="7673" width="9.109375" style="1"/>
    <col min="7674" max="7674" width="13.44140625" style="1" customWidth="1"/>
    <col min="7675" max="7675" width="71.5546875" style="1" customWidth="1"/>
    <col min="7676" max="7676" width="8" style="1" customWidth="1"/>
    <col min="7677" max="7677" width="10.44140625" style="1" customWidth="1"/>
    <col min="7678" max="7678" width="17.109375" style="1" customWidth="1"/>
    <col min="7679" max="7679" width="22" style="1" customWidth="1"/>
    <col min="7680" max="7680" width="9.109375" style="1"/>
    <col min="7681" max="7681" width="9.44140625" style="1" customWidth="1"/>
    <col min="7682" max="7684" width="14.44140625" style="1" bestFit="1" customWidth="1"/>
    <col min="7685" max="7685" width="10.5546875" style="1" bestFit="1" customWidth="1"/>
    <col min="7686" max="7686" width="12.44140625" style="1" bestFit="1" customWidth="1"/>
    <col min="7687" max="7929" width="9.109375" style="1"/>
    <col min="7930" max="7930" width="13.44140625" style="1" customWidth="1"/>
    <col min="7931" max="7931" width="71.5546875" style="1" customWidth="1"/>
    <col min="7932" max="7932" width="8" style="1" customWidth="1"/>
    <col min="7933" max="7933" width="10.44140625" style="1" customWidth="1"/>
    <col min="7934" max="7934" width="17.109375" style="1" customWidth="1"/>
    <col min="7935" max="7935" width="22" style="1" customWidth="1"/>
    <col min="7936" max="7936" width="9.109375" style="1"/>
    <col min="7937" max="7937" width="9.44140625" style="1" customWidth="1"/>
    <col min="7938" max="7940" width="14.44140625" style="1" bestFit="1" customWidth="1"/>
    <col min="7941" max="7941" width="10.5546875" style="1" bestFit="1" customWidth="1"/>
    <col min="7942" max="7942" width="12.44140625" style="1" bestFit="1" customWidth="1"/>
    <col min="7943" max="8185" width="9.109375" style="1"/>
    <col min="8186" max="8186" width="13.44140625" style="1" customWidth="1"/>
    <col min="8187" max="8187" width="71.5546875" style="1" customWidth="1"/>
    <col min="8188" max="8188" width="8" style="1" customWidth="1"/>
    <col min="8189" max="8189" width="10.44140625" style="1" customWidth="1"/>
    <col min="8190" max="8190" width="17.109375" style="1" customWidth="1"/>
    <col min="8191" max="8191" width="22" style="1" customWidth="1"/>
    <col min="8192" max="8192" width="9.109375" style="1"/>
    <col min="8193" max="8193" width="9.44140625" style="1" customWidth="1"/>
    <col min="8194" max="8196" width="14.44140625" style="1" bestFit="1" customWidth="1"/>
    <col min="8197" max="8197" width="10.5546875" style="1" bestFit="1" customWidth="1"/>
    <col min="8198" max="8198" width="12.44140625" style="1" bestFit="1" customWidth="1"/>
    <col min="8199" max="8441" width="9.109375" style="1"/>
    <col min="8442" max="8442" width="13.44140625" style="1" customWidth="1"/>
    <col min="8443" max="8443" width="71.5546875" style="1" customWidth="1"/>
    <col min="8444" max="8444" width="8" style="1" customWidth="1"/>
    <col min="8445" max="8445" width="10.44140625" style="1" customWidth="1"/>
    <col min="8446" max="8446" width="17.109375" style="1" customWidth="1"/>
    <col min="8447" max="8447" width="22" style="1" customWidth="1"/>
    <col min="8448" max="8448" width="9.109375" style="1"/>
    <col min="8449" max="8449" width="9.44140625" style="1" customWidth="1"/>
    <col min="8450" max="8452" width="14.44140625" style="1" bestFit="1" customWidth="1"/>
    <col min="8453" max="8453" width="10.5546875" style="1" bestFit="1" customWidth="1"/>
    <col min="8454" max="8454" width="12.44140625" style="1" bestFit="1" customWidth="1"/>
    <col min="8455" max="8697" width="9.109375" style="1"/>
    <col min="8698" max="8698" width="13.44140625" style="1" customWidth="1"/>
    <col min="8699" max="8699" width="71.5546875" style="1" customWidth="1"/>
    <col min="8700" max="8700" width="8" style="1" customWidth="1"/>
    <col min="8701" max="8701" width="10.44140625" style="1" customWidth="1"/>
    <col min="8702" max="8702" width="17.109375" style="1" customWidth="1"/>
    <col min="8703" max="8703" width="22" style="1" customWidth="1"/>
    <col min="8704" max="8704" width="9.109375" style="1"/>
    <col min="8705" max="8705" width="9.44140625" style="1" customWidth="1"/>
    <col min="8706" max="8708" width="14.44140625" style="1" bestFit="1" customWidth="1"/>
    <col min="8709" max="8709" width="10.5546875" style="1" bestFit="1" customWidth="1"/>
    <col min="8710" max="8710" width="12.44140625" style="1" bestFit="1" customWidth="1"/>
    <col min="8711" max="8953" width="9.109375" style="1"/>
    <col min="8954" max="8954" width="13.44140625" style="1" customWidth="1"/>
    <col min="8955" max="8955" width="71.5546875" style="1" customWidth="1"/>
    <col min="8956" max="8956" width="8" style="1" customWidth="1"/>
    <col min="8957" max="8957" width="10.44140625" style="1" customWidth="1"/>
    <col min="8958" max="8958" width="17.109375" style="1" customWidth="1"/>
    <col min="8959" max="8959" width="22" style="1" customWidth="1"/>
    <col min="8960" max="8960" width="9.109375" style="1"/>
    <col min="8961" max="8961" width="9.44140625" style="1" customWidth="1"/>
    <col min="8962" max="8964" width="14.44140625" style="1" bestFit="1" customWidth="1"/>
    <col min="8965" max="8965" width="10.5546875" style="1" bestFit="1" customWidth="1"/>
    <col min="8966" max="8966" width="12.44140625" style="1" bestFit="1" customWidth="1"/>
    <col min="8967" max="9209" width="9.109375" style="1"/>
    <col min="9210" max="9210" width="13.44140625" style="1" customWidth="1"/>
    <col min="9211" max="9211" width="71.5546875" style="1" customWidth="1"/>
    <col min="9212" max="9212" width="8" style="1" customWidth="1"/>
    <col min="9213" max="9213" width="10.44140625" style="1" customWidth="1"/>
    <col min="9214" max="9214" width="17.109375" style="1" customWidth="1"/>
    <col min="9215" max="9215" width="22" style="1" customWidth="1"/>
    <col min="9216" max="9216" width="9.109375" style="1"/>
    <col min="9217" max="9217" width="9.44140625" style="1" customWidth="1"/>
    <col min="9218" max="9220" width="14.44140625" style="1" bestFit="1" customWidth="1"/>
    <col min="9221" max="9221" width="10.5546875" style="1" bestFit="1" customWidth="1"/>
    <col min="9222" max="9222" width="12.44140625" style="1" bestFit="1" customWidth="1"/>
    <col min="9223" max="9465" width="9.109375" style="1"/>
    <col min="9466" max="9466" width="13.44140625" style="1" customWidth="1"/>
    <col min="9467" max="9467" width="71.5546875" style="1" customWidth="1"/>
    <col min="9468" max="9468" width="8" style="1" customWidth="1"/>
    <col min="9469" max="9469" width="10.44140625" style="1" customWidth="1"/>
    <col min="9470" max="9470" width="17.109375" style="1" customWidth="1"/>
    <col min="9471" max="9471" width="22" style="1" customWidth="1"/>
    <col min="9472" max="9472" width="9.109375" style="1"/>
    <col min="9473" max="9473" width="9.44140625" style="1" customWidth="1"/>
    <col min="9474" max="9476" width="14.44140625" style="1" bestFit="1" customWidth="1"/>
    <col min="9477" max="9477" width="10.5546875" style="1" bestFit="1" customWidth="1"/>
    <col min="9478" max="9478" width="12.44140625" style="1" bestFit="1" customWidth="1"/>
    <col min="9479" max="9721" width="9.109375" style="1"/>
    <col min="9722" max="9722" width="13.44140625" style="1" customWidth="1"/>
    <col min="9723" max="9723" width="71.5546875" style="1" customWidth="1"/>
    <col min="9724" max="9724" width="8" style="1" customWidth="1"/>
    <col min="9725" max="9725" width="10.44140625" style="1" customWidth="1"/>
    <col min="9726" max="9726" width="17.109375" style="1" customWidth="1"/>
    <col min="9727" max="9727" width="22" style="1" customWidth="1"/>
    <col min="9728" max="9728" width="9.109375" style="1"/>
    <col min="9729" max="9729" width="9.44140625" style="1" customWidth="1"/>
    <col min="9730" max="9732" width="14.44140625" style="1" bestFit="1" customWidth="1"/>
    <col min="9733" max="9733" width="10.5546875" style="1" bestFit="1" customWidth="1"/>
    <col min="9734" max="9734" width="12.44140625" style="1" bestFit="1" customWidth="1"/>
    <col min="9735" max="9977" width="9.109375" style="1"/>
    <col min="9978" max="9978" width="13.44140625" style="1" customWidth="1"/>
    <col min="9979" max="9979" width="71.5546875" style="1" customWidth="1"/>
    <col min="9980" max="9980" width="8" style="1" customWidth="1"/>
    <col min="9981" max="9981" width="10.44140625" style="1" customWidth="1"/>
    <col min="9982" max="9982" width="17.109375" style="1" customWidth="1"/>
    <col min="9983" max="9983" width="22" style="1" customWidth="1"/>
    <col min="9984" max="9984" width="9.109375" style="1"/>
    <col min="9985" max="9985" width="9.44140625" style="1" customWidth="1"/>
    <col min="9986" max="9988" width="14.44140625" style="1" bestFit="1" customWidth="1"/>
    <col min="9989" max="9989" width="10.5546875" style="1" bestFit="1" customWidth="1"/>
    <col min="9990" max="9990" width="12.44140625" style="1" bestFit="1" customWidth="1"/>
    <col min="9991" max="10233" width="9.109375" style="1"/>
    <col min="10234" max="10234" width="13.44140625" style="1" customWidth="1"/>
    <col min="10235" max="10235" width="71.5546875" style="1" customWidth="1"/>
    <col min="10236" max="10236" width="8" style="1" customWidth="1"/>
    <col min="10237" max="10237" width="10.44140625" style="1" customWidth="1"/>
    <col min="10238" max="10238" width="17.109375" style="1" customWidth="1"/>
    <col min="10239" max="10239" width="22" style="1" customWidth="1"/>
    <col min="10240" max="10240" width="9.109375" style="1"/>
    <col min="10241" max="10241" width="9.44140625" style="1" customWidth="1"/>
    <col min="10242" max="10244" width="14.44140625" style="1" bestFit="1" customWidth="1"/>
    <col min="10245" max="10245" width="10.5546875" style="1" bestFit="1" customWidth="1"/>
    <col min="10246" max="10246" width="12.44140625" style="1" bestFit="1" customWidth="1"/>
    <col min="10247" max="10489" width="9.109375" style="1"/>
    <col min="10490" max="10490" width="13.44140625" style="1" customWidth="1"/>
    <col min="10491" max="10491" width="71.5546875" style="1" customWidth="1"/>
    <col min="10492" max="10492" width="8" style="1" customWidth="1"/>
    <col min="10493" max="10493" width="10.44140625" style="1" customWidth="1"/>
    <col min="10494" max="10494" width="17.109375" style="1" customWidth="1"/>
    <col min="10495" max="10495" width="22" style="1" customWidth="1"/>
    <col min="10496" max="10496" width="9.109375" style="1"/>
    <col min="10497" max="10497" width="9.44140625" style="1" customWidth="1"/>
    <col min="10498" max="10500" width="14.44140625" style="1" bestFit="1" customWidth="1"/>
    <col min="10501" max="10501" width="10.5546875" style="1" bestFit="1" customWidth="1"/>
    <col min="10502" max="10502" width="12.44140625" style="1" bestFit="1" customWidth="1"/>
    <col min="10503" max="10745" width="9.109375" style="1"/>
    <col min="10746" max="10746" width="13.44140625" style="1" customWidth="1"/>
    <col min="10747" max="10747" width="71.5546875" style="1" customWidth="1"/>
    <col min="10748" max="10748" width="8" style="1" customWidth="1"/>
    <col min="10749" max="10749" width="10.44140625" style="1" customWidth="1"/>
    <col min="10750" max="10750" width="17.109375" style="1" customWidth="1"/>
    <col min="10751" max="10751" width="22" style="1" customWidth="1"/>
    <col min="10752" max="10752" width="9.109375" style="1"/>
    <col min="10753" max="10753" width="9.44140625" style="1" customWidth="1"/>
    <col min="10754" max="10756" width="14.44140625" style="1" bestFit="1" customWidth="1"/>
    <col min="10757" max="10757" width="10.5546875" style="1" bestFit="1" customWidth="1"/>
    <col min="10758" max="10758" width="12.44140625" style="1" bestFit="1" customWidth="1"/>
    <col min="10759" max="11001" width="9.109375" style="1"/>
    <col min="11002" max="11002" width="13.44140625" style="1" customWidth="1"/>
    <col min="11003" max="11003" width="71.5546875" style="1" customWidth="1"/>
    <col min="11004" max="11004" width="8" style="1" customWidth="1"/>
    <col min="11005" max="11005" width="10.44140625" style="1" customWidth="1"/>
    <col min="11006" max="11006" width="17.109375" style="1" customWidth="1"/>
    <col min="11007" max="11007" width="22" style="1" customWidth="1"/>
    <col min="11008" max="11008" width="9.109375" style="1"/>
    <col min="11009" max="11009" width="9.44140625" style="1" customWidth="1"/>
    <col min="11010" max="11012" width="14.44140625" style="1" bestFit="1" customWidth="1"/>
    <col min="11013" max="11013" width="10.5546875" style="1" bestFit="1" customWidth="1"/>
    <col min="11014" max="11014" width="12.44140625" style="1" bestFit="1" customWidth="1"/>
    <col min="11015" max="11257" width="9.109375" style="1"/>
    <col min="11258" max="11258" width="13.44140625" style="1" customWidth="1"/>
    <col min="11259" max="11259" width="71.5546875" style="1" customWidth="1"/>
    <col min="11260" max="11260" width="8" style="1" customWidth="1"/>
    <col min="11261" max="11261" width="10.44140625" style="1" customWidth="1"/>
    <col min="11262" max="11262" width="17.109375" style="1" customWidth="1"/>
    <col min="11263" max="11263" width="22" style="1" customWidth="1"/>
    <col min="11264" max="11264" width="9.109375" style="1"/>
    <col min="11265" max="11265" width="9.44140625" style="1" customWidth="1"/>
    <col min="11266" max="11268" width="14.44140625" style="1" bestFit="1" customWidth="1"/>
    <col min="11269" max="11269" width="10.5546875" style="1" bestFit="1" customWidth="1"/>
    <col min="11270" max="11270" width="12.44140625" style="1" bestFit="1" customWidth="1"/>
    <col min="11271" max="11513" width="9.109375" style="1"/>
    <col min="11514" max="11514" width="13.44140625" style="1" customWidth="1"/>
    <col min="11515" max="11515" width="71.5546875" style="1" customWidth="1"/>
    <col min="11516" max="11516" width="8" style="1" customWidth="1"/>
    <col min="11517" max="11517" width="10.44140625" style="1" customWidth="1"/>
    <col min="11518" max="11518" width="17.109375" style="1" customWidth="1"/>
    <col min="11519" max="11519" width="22" style="1" customWidth="1"/>
    <col min="11520" max="11520" width="9.109375" style="1"/>
    <col min="11521" max="11521" width="9.44140625" style="1" customWidth="1"/>
    <col min="11522" max="11524" width="14.44140625" style="1" bestFit="1" customWidth="1"/>
    <col min="11525" max="11525" width="10.5546875" style="1" bestFit="1" customWidth="1"/>
    <col min="11526" max="11526" width="12.44140625" style="1" bestFit="1" customWidth="1"/>
    <col min="11527" max="11769" width="9.109375" style="1"/>
    <col min="11770" max="11770" width="13.44140625" style="1" customWidth="1"/>
    <col min="11771" max="11771" width="71.5546875" style="1" customWidth="1"/>
    <col min="11772" max="11772" width="8" style="1" customWidth="1"/>
    <col min="11773" max="11773" width="10.44140625" style="1" customWidth="1"/>
    <col min="11774" max="11774" width="17.109375" style="1" customWidth="1"/>
    <col min="11775" max="11775" width="22" style="1" customWidth="1"/>
    <col min="11776" max="11776" width="9.109375" style="1"/>
    <col min="11777" max="11777" width="9.44140625" style="1" customWidth="1"/>
    <col min="11778" max="11780" width="14.44140625" style="1" bestFit="1" customWidth="1"/>
    <col min="11781" max="11781" width="10.5546875" style="1" bestFit="1" customWidth="1"/>
    <col min="11782" max="11782" width="12.44140625" style="1" bestFit="1" customWidth="1"/>
    <col min="11783" max="12025" width="9.109375" style="1"/>
    <col min="12026" max="12026" width="13.44140625" style="1" customWidth="1"/>
    <col min="12027" max="12027" width="71.5546875" style="1" customWidth="1"/>
    <col min="12028" max="12028" width="8" style="1" customWidth="1"/>
    <col min="12029" max="12029" width="10.44140625" style="1" customWidth="1"/>
    <col min="12030" max="12030" width="17.109375" style="1" customWidth="1"/>
    <col min="12031" max="12031" width="22" style="1" customWidth="1"/>
    <col min="12032" max="12032" width="9.109375" style="1"/>
    <col min="12033" max="12033" width="9.44140625" style="1" customWidth="1"/>
    <col min="12034" max="12036" width="14.44140625" style="1" bestFit="1" customWidth="1"/>
    <col min="12037" max="12037" width="10.5546875" style="1" bestFit="1" customWidth="1"/>
    <col min="12038" max="12038" width="12.44140625" style="1" bestFit="1" customWidth="1"/>
    <col min="12039" max="12281" width="9.109375" style="1"/>
    <col min="12282" max="12282" width="13.44140625" style="1" customWidth="1"/>
    <col min="12283" max="12283" width="71.5546875" style="1" customWidth="1"/>
    <col min="12284" max="12284" width="8" style="1" customWidth="1"/>
    <col min="12285" max="12285" width="10.44140625" style="1" customWidth="1"/>
    <col min="12286" max="12286" width="17.109375" style="1" customWidth="1"/>
    <col min="12287" max="12287" width="22" style="1" customWidth="1"/>
    <col min="12288" max="12288" width="9.109375" style="1"/>
    <col min="12289" max="12289" width="9.44140625" style="1" customWidth="1"/>
    <col min="12290" max="12292" width="14.44140625" style="1" bestFit="1" customWidth="1"/>
    <col min="12293" max="12293" width="10.5546875" style="1" bestFit="1" customWidth="1"/>
    <col min="12294" max="12294" width="12.44140625" style="1" bestFit="1" customWidth="1"/>
    <col min="12295" max="12537" width="9.109375" style="1"/>
    <col min="12538" max="12538" width="13.44140625" style="1" customWidth="1"/>
    <col min="12539" max="12539" width="71.5546875" style="1" customWidth="1"/>
    <col min="12540" max="12540" width="8" style="1" customWidth="1"/>
    <col min="12541" max="12541" width="10.44140625" style="1" customWidth="1"/>
    <col min="12542" max="12542" width="17.109375" style="1" customWidth="1"/>
    <col min="12543" max="12543" width="22" style="1" customWidth="1"/>
    <col min="12544" max="12544" width="9.109375" style="1"/>
    <col min="12545" max="12545" width="9.44140625" style="1" customWidth="1"/>
    <col min="12546" max="12548" width="14.44140625" style="1" bestFit="1" customWidth="1"/>
    <col min="12549" max="12549" width="10.5546875" style="1" bestFit="1" customWidth="1"/>
    <col min="12550" max="12550" width="12.44140625" style="1" bestFit="1" customWidth="1"/>
    <col min="12551" max="12793" width="9.109375" style="1"/>
    <col min="12794" max="12794" width="13.44140625" style="1" customWidth="1"/>
    <col min="12795" max="12795" width="71.5546875" style="1" customWidth="1"/>
    <col min="12796" max="12796" width="8" style="1" customWidth="1"/>
    <col min="12797" max="12797" width="10.44140625" style="1" customWidth="1"/>
    <col min="12798" max="12798" width="17.109375" style="1" customWidth="1"/>
    <col min="12799" max="12799" width="22" style="1" customWidth="1"/>
    <col min="12800" max="12800" width="9.109375" style="1"/>
    <col min="12801" max="12801" width="9.44140625" style="1" customWidth="1"/>
    <col min="12802" max="12804" width="14.44140625" style="1" bestFit="1" customWidth="1"/>
    <col min="12805" max="12805" width="10.5546875" style="1" bestFit="1" customWidth="1"/>
    <col min="12806" max="12806" width="12.44140625" style="1" bestFit="1" customWidth="1"/>
    <col min="12807" max="13049" width="9.109375" style="1"/>
    <col min="13050" max="13050" width="13.44140625" style="1" customWidth="1"/>
    <col min="13051" max="13051" width="71.5546875" style="1" customWidth="1"/>
    <col min="13052" max="13052" width="8" style="1" customWidth="1"/>
    <col min="13053" max="13053" width="10.44140625" style="1" customWidth="1"/>
    <col min="13054" max="13054" width="17.109375" style="1" customWidth="1"/>
    <col min="13055" max="13055" width="22" style="1" customWidth="1"/>
    <col min="13056" max="13056" width="9.109375" style="1"/>
    <col min="13057" max="13057" width="9.44140625" style="1" customWidth="1"/>
    <col min="13058" max="13060" width="14.44140625" style="1" bestFit="1" customWidth="1"/>
    <col min="13061" max="13061" width="10.5546875" style="1" bestFit="1" customWidth="1"/>
    <col min="13062" max="13062" width="12.44140625" style="1" bestFit="1" customWidth="1"/>
    <col min="13063" max="13305" width="9.109375" style="1"/>
    <col min="13306" max="13306" width="13.44140625" style="1" customWidth="1"/>
    <col min="13307" max="13307" width="71.5546875" style="1" customWidth="1"/>
    <col min="13308" max="13308" width="8" style="1" customWidth="1"/>
    <col min="13309" max="13309" width="10.44140625" style="1" customWidth="1"/>
    <col min="13310" max="13310" width="17.109375" style="1" customWidth="1"/>
    <col min="13311" max="13311" width="22" style="1" customWidth="1"/>
    <col min="13312" max="13312" width="9.109375" style="1"/>
    <col min="13313" max="13313" width="9.44140625" style="1" customWidth="1"/>
    <col min="13314" max="13316" width="14.44140625" style="1" bestFit="1" customWidth="1"/>
    <col min="13317" max="13317" width="10.5546875" style="1" bestFit="1" customWidth="1"/>
    <col min="13318" max="13318" width="12.44140625" style="1" bestFit="1" customWidth="1"/>
    <col min="13319" max="13561" width="9.109375" style="1"/>
    <col min="13562" max="13562" width="13.44140625" style="1" customWidth="1"/>
    <col min="13563" max="13563" width="71.5546875" style="1" customWidth="1"/>
    <col min="13564" max="13564" width="8" style="1" customWidth="1"/>
    <col min="13565" max="13565" width="10.44140625" style="1" customWidth="1"/>
    <col min="13566" max="13566" width="17.109375" style="1" customWidth="1"/>
    <col min="13567" max="13567" width="22" style="1" customWidth="1"/>
    <col min="13568" max="13568" width="9.109375" style="1"/>
    <col min="13569" max="13569" width="9.44140625" style="1" customWidth="1"/>
    <col min="13570" max="13572" width="14.44140625" style="1" bestFit="1" customWidth="1"/>
    <col min="13573" max="13573" width="10.5546875" style="1" bestFit="1" customWidth="1"/>
    <col min="13574" max="13574" width="12.44140625" style="1" bestFit="1" customWidth="1"/>
    <col min="13575" max="13817" width="9.109375" style="1"/>
    <col min="13818" max="13818" width="13.44140625" style="1" customWidth="1"/>
    <col min="13819" max="13819" width="71.5546875" style="1" customWidth="1"/>
    <col min="13820" max="13820" width="8" style="1" customWidth="1"/>
    <col min="13821" max="13821" width="10.44140625" style="1" customWidth="1"/>
    <col min="13822" max="13822" width="17.109375" style="1" customWidth="1"/>
    <col min="13823" max="13823" width="22" style="1" customWidth="1"/>
    <col min="13824" max="13824" width="9.109375" style="1"/>
    <col min="13825" max="13825" width="9.44140625" style="1" customWidth="1"/>
    <col min="13826" max="13828" width="14.44140625" style="1" bestFit="1" customWidth="1"/>
    <col min="13829" max="13829" width="10.5546875" style="1" bestFit="1" customWidth="1"/>
    <col min="13830" max="13830" width="12.44140625" style="1" bestFit="1" customWidth="1"/>
    <col min="13831" max="14073" width="9.109375" style="1"/>
    <col min="14074" max="14074" width="13.44140625" style="1" customWidth="1"/>
    <col min="14075" max="14075" width="71.5546875" style="1" customWidth="1"/>
    <col min="14076" max="14076" width="8" style="1" customWidth="1"/>
    <col min="14077" max="14077" width="10.44140625" style="1" customWidth="1"/>
    <col min="14078" max="14078" width="17.109375" style="1" customWidth="1"/>
    <col min="14079" max="14079" width="22" style="1" customWidth="1"/>
    <col min="14080" max="14080" width="9.109375" style="1"/>
    <col min="14081" max="14081" width="9.44140625" style="1" customWidth="1"/>
    <col min="14082" max="14084" width="14.44140625" style="1" bestFit="1" customWidth="1"/>
    <col min="14085" max="14085" width="10.5546875" style="1" bestFit="1" customWidth="1"/>
    <col min="14086" max="14086" width="12.44140625" style="1" bestFit="1" customWidth="1"/>
    <col min="14087" max="14329" width="9.109375" style="1"/>
    <col min="14330" max="14330" width="13.44140625" style="1" customWidth="1"/>
    <col min="14331" max="14331" width="71.5546875" style="1" customWidth="1"/>
    <col min="14332" max="14332" width="8" style="1" customWidth="1"/>
    <col min="14333" max="14333" width="10.44140625" style="1" customWidth="1"/>
    <col min="14334" max="14334" width="17.109375" style="1" customWidth="1"/>
    <col min="14335" max="14335" width="22" style="1" customWidth="1"/>
    <col min="14336" max="14336" width="9.109375" style="1"/>
    <col min="14337" max="14337" width="9.44140625" style="1" customWidth="1"/>
    <col min="14338" max="14340" width="14.44140625" style="1" bestFit="1" customWidth="1"/>
    <col min="14341" max="14341" width="10.5546875" style="1" bestFit="1" customWidth="1"/>
    <col min="14342" max="14342" width="12.44140625" style="1" bestFit="1" customWidth="1"/>
    <col min="14343" max="14585" width="9.109375" style="1"/>
    <col min="14586" max="14586" width="13.44140625" style="1" customWidth="1"/>
    <col min="14587" max="14587" width="71.5546875" style="1" customWidth="1"/>
    <col min="14588" max="14588" width="8" style="1" customWidth="1"/>
    <col min="14589" max="14589" width="10.44140625" style="1" customWidth="1"/>
    <col min="14590" max="14590" width="17.109375" style="1" customWidth="1"/>
    <col min="14591" max="14591" width="22" style="1" customWidth="1"/>
    <col min="14592" max="14592" width="9.109375" style="1"/>
    <col min="14593" max="14593" width="9.44140625" style="1" customWidth="1"/>
    <col min="14594" max="14596" width="14.44140625" style="1" bestFit="1" customWidth="1"/>
    <col min="14597" max="14597" width="10.5546875" style="1" bestFit="1" customWidth="1"/>
    <col min="14598" max="14598" width="12.44140625" style="1" bestFit="1" customWidth="1"/>
    <col min="14599" max="14841" width="9.109375" style="1"/>
    <col min="14842" max="14842" width="13.44140625" style="1" customWidth="1"/>
    <col min="14843" max="14843" width="71.5546875" style="1" customWidth="1"/>
    <col min="14844" max="14844" width="8" style="1" customWidth="1"/>
    <col min="14845" max="14845" width="10.44140625" style="1" customWidth="1"/>
    <col min="14846" max="14846" width="17.109375" style="1" customWidth="1"/>
    <col min="14847" max="14847" width="22" style="1" customWidth="1"/>
    <col min="14848" max="14848" width="9.109375" style="1"/>
    <col min="14849" max="14849" width="9.44140625" style="1" customWidth="1"/>
    <col min="14850" max="14852" width="14.44140625" style="1" bestFit="1" customWidth="1"/>
    <col min="14853" max="14853" width="10.5546875" style="1" bestFit="1" customWidth="1"/>
    <col min="14854" max="14854" width="12.44140625" style="1" bestFit="1" customWidth="1"/>
    <col min="14855" max="15097" width="9.109375" style="1"/>
    <col min="15098" max="15098" width="13.44140625" style="1" customWidth="1"/>
    <col min="15099" max="15099" width="71.5546875" style="1" customWidth="1"/>
    <col min="15100" max="15100" width="8" style="1" customWidth="1"/>
    <col min="15101" max="15101" width="10.44140625" style="1" customWidth="1"/>
    <col min="15102" max="15102" width="17.109375" style="1" customWidth="1"/>
    <col min="15103" max="15103" width="22" style="1" customWidth="1"/>
    <col min="15104" max="15104" width="9.109375" style="1"/>
    <col min="15105" max="15105" width="9.44140625" style="1" customWidth="1"/>
    <col min="15106" max="15108" width="14.44140625" style="1" bestFit="1" customWidth="1"/>
    <col min="15109" max="15109" width="10.5546875" style="1" bestFit="1" customWidth="1"/>
    <col min="15110" max="15110" width="12.44140625" style="1" bestFit="1" customWidth="1"/>
    <col min="15111" max="15353" width="9.109375" style="1"/>
    <col min="15354" max="15354" width="13.44140625" style="1" customWidth="1"/>
    <col min="15355" max="15355" width="71.5546875" style="1" customWidth="1"/>
    <col min="15356" max="15356" width="8" style="1" customWidth="1"/>
    <col min="15357" max="15357" width="10.44140625" style="1" customWidth="1"/>
    <col min="15358" max="15358" width="17.109375" style="1" customWidth="1"/>
    <col min="15359" max="15359" width="22" style="1" customWidth="1"/>
    <col min="15360" max="15360" width="9.109375" style="1"/>
    <col min="15361" max="15361" width="9.44140625" style="1" customWidth="1"/>
    <col min="15362" max="15364" width="14.44140625" style="1" bestFit="1" customWidth="1"/>
    <col min="15365" max="15365" width="10.5546875" style="1" bestFit="1" customWidth="1"/>
    <col min="15366" max="15366" width="12.44140625" style="1" bestFit="1" customWidth="1"/>
    <col min="15367" max="15609" width="9.109375" style="1"/>
    <col min="15610" max="15610" width="13.44140625" style="1" customWidth="1"/>
    <col min="15611" max="15611" width="71.5546875" style="1" customWidth="1"/>
    <col min="15612" max="15612" width="8" style="1" customWidth="1"/>
    <col min="15613" max="15613" width="10.44140625" style="1" customWidth="1"/>
    <col min="15614" max="15614" width="17.109375" style="1" customWidth="1"/>
    <col min="15615" max="15615" width="22" style="1" customWidth="1"/>
    <col min="15616" max="15616" width="9.109375" style="1"/>
    <col min="15617" max="15617" width="9.44140625" style="1" customWidth="1"/>
    <col min="15618" max="15620" width="14.44140625" style="1" bestFit="1" customWidth="1"/>
    <col min="15621" max="15621" width="10.5546875" style="1" bestFit="1" customWidth="1"/>
    <col min="15622" max="15622" width="12.44140625" style="1" bestFit="1" customWidth="1"/>
    <col min="15623" max="15865" width="9.109375" style="1"/>
    <col min="15866" max="15866" width="13.44140625" style="1" customWidth="1"/>
    <col min="15867" max="15867" width="71.5546875" style="1" customWidth="1"/>
    <col min="15868" max="15868" width="8" style="1" customWidth="1"/>
    <col min="15869" max="15869" width="10.44140625" style="1" customWidth="1"/>
    <col min="15870" max="15870" width="17.109375" style="1" customWidth="1"/>
    <col min="15871" max="15871" width="22" style="1" customWidth="1"/>
    <col min="15872" max="15872" width="9.109375" style="1"/>
    <col min="15873" max="15873" width="9.44140625" style="1" customWidth="1"/>
    <col min="15874" max="15876" width="14.44140625" style="1" bestFit="1" customWidth="1"/>
    <col min="15877" max="15877" width="10.5546875" style="1" bestFit="1" customWidth="1"/>
    <col min="15878" max="15878" width="12.44140625" style="1" bestFit="1" customWidth="1"/>
    <col min="15879" max="16121" width="9.109375" style="1"/>
    <col min="16122" max="16122" width="13.44140625" style="1" customWidth="1"/>
    <col min="16123" max="16123" width="71.5546875" style="1" customWidth="1"/>
    <col min="16124" max="16124" width="8" style="1" customWidth="1"/>
    <col min="16125" max="16125" width="10.44140625" style="1" customWidth="1"/>
    <col min="16126" max="16126" width="17.109375" style="1" customWidth="1"/>
    <col min="16127" max="16127" width="22" style="1" customWidth="1"/>
    <col min="16128" max="16128" width="9.109375" style="1"/>
    <col min="16129" max="16129" width="9.44140625" style="1" customWidth="1"/>
    <col min="16130" max="16132" width="14.44140625" style="1" bestFit="1" customWidth="1"/>
    <col min="16133" max="16133" width="10.5546875" style="1" bestFit="1" customWidth="1"/>
    <col min="16134" max="16134" width="12.44140625" style="1" bestFit="1" customWidth="1"/>
    <col min="16135" max="16384" width="9.109375" style="1"/>
  </cols>
  <sheetData>
    <row r="1" spans="1:6">
      <c r="A1" s="219"/>
      <c r="B1" s="219"/>
      <c r="C1" s="219"/>
      <c r="D1" s="1" t="s">
        <v>249</v>
      </c>
    </row>
    <row r="2" spans="1:6">
      <c r="A2" s="220"/>
      <c r="B2" s="220"/>
      <c r="C2" s="220"/>
    </row>
    <row r="3" spans="1:6">
      <c r="B3" s="1"/>
    </row>
    <row r="4" spans="1:6">
      <c r="A4" s="219" t="s">
        <v>4</v>
      </c>
      <c r="B4" s="219"/>
      <c r="C4" s="219"/>
    </row>
    <row r="5" spans="1:6" ht="23.4" thickBot="1">
      <c r="A5" s="218"/>
      <c r="B5" s="218"/>
      <c r="C5" s="218"/>
    </row>
    <row r="6" spans="1:6" ht="23.4" thickTop="1">
      <c r="A6" s="2" t="str">
        <f>BOQ!A4&amp;D1&amp;BOQ!B4</f>
        <v>01  PAINTING</v>
      </c>
      <c r="B6" s="3" t="s">
        <v>5</v>
      </c>
      <c r="C6" s="4">
        <f>BOQ!F16</f>
        <v>0</v>
      </c>
    </row>
    <row r="7" spans="1:6">
      <c r="A7" s="2" t="str">
        <f>BOQ!A17&amp;D1&amp;BOQ!B17</f>
        <v>02  WALL AND FLOOR FINISHINGS</v>
      </c>
      <c r="B7" s="3" t="s">
        <v>5</v>
      </c>
      <c r="C7" s="4">
        <f>BOQ!F27</f>
        <v>0</v>
      </c>
    </row>
    <row r="8" spans="1:6">
      <c r="A8" s="2" t="str">
        <f>BOQ!A28&amp;D1&amp;BOQ!B28</f>
        <v>03  CARPENTRY &amp; JOINERY</v>
      </c>
      <c r="B8" s="3" t="s">
        <v>5</v>
      </c>
      <c r="C8" s="4">
        <f>BOQ!F34</f>
        <v>0</v>
      </c>
    </row>
    <row r="9" spans="1:6">
      <c r="A9" s="2" t="str">
        <f>BOQ!A35&amp;D1&amp;BOQ!B35</f>
        <v>04   ELECTRICAL INSTALLATION</v>
      </c>
      <c r="B9" s="3" t="s">
        <v>5</v>
      </c>
      <c r="C9" s="4">
        <f>BOQ!F55</f>
        <v>0</v>
      </c>
    </row>
    <row r="10" spans="1:6">
      <c r="A10" s="2" t="str">
        <f>BOQ!A56&amp;D1&amp;BOQ!B56</f>
        <v>05   WATER SUPPLY SYSTEM</v>
      </c>
      <c r="B10" s="3" t="s">
        <v>5</v>
      </c>
      <c r="C10" s="4">
        <f>BOQ!F66</f>
        <v>0</v>
      </c>
    </row>
    <row r="11" spans="1:6">
      <c r="A11" s="2" t="str">
        <f>BOQ!A67&amp;D1&amp;BOQ!B67</f>
        <v>06  DRAINAGE LINES AND OTHER AREAS</v>
      </c>
      <c r="B11" s="3" t="s">
        <v>5</v>
      </c>
      <c r="C11" s="4">
        <f>BOQ!F78</f>
        <v>0</v>
      </c>
    </row>
    <row r="12" spans="1:6">
      <c r="A12" s="2" t="str">
        <f>BOQ!A79&amp;D1&amp;BOQ!B79</f>
        <v>07  METAL WORKS</v>
      </c>
      <c r="B12" s="3" t="s">
        <v>5</v>
      </c>
      <c r="C12" s="4">
        <f>BOQ!F82</f>
        <v>0</v>
      </c>
    </row>
    <row r="13" spans="1:6">
      <c r="A13" s="2" t="str">
        <f>BOQ!A83&amp;D1&amp;BOQ!B83</f>
        <v xml:space="preserve">08  ROOFING </v>
      </c>
      <c r="B13" s="3" t="s">
        <v>5</v>
      </c>
      <c r="C13" s="79">
        <f>BOQ!F89</f>
        <v>0</v>
      </c>
    </row>
    <row r="14" spans="1:6">
      <c r="A14" s="77"/>
      <c r="B14" s="78"/>
      <c r="C14" s="79"/>
    </row>
    <row r="15" spans="1:6" ht="23.4" thickBot="1">
      <c r="A15" s="5" t="s">
        <v>14</v>
      </c>
      <c r="B15" s="6" t="s">
        <v>5</v>
      </c>
      <c r="C15" s="7">
        <f>SUM(C6:C13)</f>
        <v>0</v>
      </c>
      <c r="D15" s="9"/>
    </row>
    <row r="16" spans="1:6" ht="24" thickTop="1" thickBot="1">
      <c r="A16" s="5" t="s">
        <v>17</v>
      </c>
      <c r="B16" s="6" t="s">
        <v>5</v>
      </c>
      <c r="C16" s="7">
        <f>C15*0.15</f>
        <v>0</v>
      </c>
      <c r="D16" s="9"/>
      <c r="E16" s="9"/>
      <c r="F16" s="10"/>
    </row>
    <row r="17" spans="1:4" ht="24" thickTop="1" thickBot="1">
      <c r="A17" s="5"/>
      <c r="B17" s="6"/>
      <c r="C17" s="7"/>
      <c r="D17" s="9"/>
    </row>
    <row r="18" spans="1:4" ht="24" thickTop="1" thickBot="1">
      <c r="A18" s="5" t="s">
        <v>18</v>
      </c>
      <c r="B18" s="6" t="s">
        <v>5</v>
      </c>
      <c r="C18" s="7">
        <f>C15+C16</f>
        <v>0</v>
      </c>
      <c r="D18" s="9"/>
    </row>
    <row r="19" spans="1:4" ht="23.4" thickTop="1">
      <c r="C19" s="9"/>
    </row>
    <row r="32" spans="1:4">
      <c r="A32" s="221"/>
      <c r="B32" s="222"/>
      <c r="C32" s="223"/>
    </row>
    <row r="641" spans="5:5">
      <c r="E641" s="1">
        <v>2660</v>
      </c>
    </row>
    <row r="722" spans="4:5">
      <c r="D722" s="1">
        <v>60</v>
      </c>
      <c r="E722" s="1">
        <v>28500</v>
      </c>
    </row>
    <row r="729" spans="4:5">
      <c r="D729" s="1">
        <v>60</v>
      </c>
    </row>
  </sheetData>
  <mergeCells count="5">
    <mergeCell ref="A5:C5"/>
    <mergeCell ref="A1:C1"/>
    <mergeCell ref="A2:C2"/>
    <mergeCell ref="A4:C4"/>
    <mergeCell ref="A32:C32"/>
  </mergeCells>
  <pageMargins left="0.70866141732283505" right="0.70866141732283505" top="0.74803149606299202" bottom="0.74803149606299202" header="0.31496062992126" footer="0.31496062992126"/>
  <pageSetup scale="75" fitToHeight="0" orientation="portrait" r:id="rId1"/>
  <headerFooter>
    <oddHeader>&amp;A</oddHeader>
    <oddFooter>&amp;CPage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9"/>
  <sheetViews>
    <sheetView view="pageBreakPreview" topLeftCell="A84" zoomScale="98" zoomScaleNormal="55" zoomScaleSheetLayoutView="98" workbookViewId="0">
      <selection activeCell="E84" sqref="E84:E88"/>
    </sheetView>
  </sheetViews>
  <sheetFormatPr defaultRowHeight="14.4"/>
  <cols>
    <col min="1" max="1" width="11.5546875" style="147" customWidth="1"/>
    <col min="2" max="2" width="67" style="69" customWidth="1"/>
    <col min="3" max="3" width="7.44140625" style="183" customWidth="1"/>
    <col min="4" max="4" width="13.44140625" style="184" customWidth="1"/>
    <col min="5" max="5" width="11.5546875" style="185" bestFit="1" customWidth="1"/>
    <col min="6" max="6" width="27.109375" style="184" customWidth="1"/>
  </cols>
  <sheetData>
    <row r="1" spans="1:6" s="129" customFormat="1" ht="33.9" customHeight="1" thickBot="1">
      <c r="A1" s="224" t="s">
        <v>150</v>
      </c>
      <c r="B1" s="224"/>
      <c r="C1" s="224"/>
      <c r="D1" s="224"/>
      <c r="E1" s="224"/>
      <c r="F1" s="224"/>
    </row>
    <row r="2" spans="1:6">
      <c r="A2" s="133" t="s">
        <v>0</v>
      </c>
      <c r="B2" s="85" t="s">
        <v>1</v>
      </c>
      <c r="C2" s="150" t="s">
        <v>149</v>
      </c>
      <c r="D2" s="151" t="s">
        <v>2</v>
      </c>
      <c r="E2" s="152" t="s">
        <v>148</v>
      </c>
      <c r="F2" s="151" t="s">
        <v>147</v>
      </c>
    </row>
    <row r="3" spans="1:6" s="73" customFormat="1" ht="15" thickBot="1">
      <c r="A3" s="135"/>
      <c r="B3" s="225" t="s">
        <v>224</v>
      </c>
      <c r="C3" s="226"/>
      <c r="D3" s="226"/>
      <c r="E3" s="227"/>
      <c r="F3" s="160"/>
    </row>
    <row r="4" spans="1:6" s="132" customFormat="1" ht="24" customHeight="1" thickBot="1">
      <c r="A4" s="130" t="s">
        <v>80</v>
      </c>
      <c r="B4" s="131" t="s">
        <v>12</v>
      </c>
      <c r="C4" s="153"/>
      <c r="D4" s="154"/>
      <c r="E4" s="155"/>
      <c r="F4" s="156"/>
    </row>
    <row r="5" spans="1:6" ht="100.8">
      <c r="A5" s="134" t="s">
        <v>136</v>
      </c>
      <c r="B5" s="74" t="s">
        <v>250</v>
      </c>
      <c r="C5" s="159" t="s">
        <v>3</v>
      </c>
      <c r="D5" s="158">
        <f>'TO-1'!L4</f>
        <v>1807.4880000000003</v>
      </c>
      <c r="E5" s="161"/>
      <c r="F5" s="162">
        <f>D5*E5</f>
        <v>0</v>
      </c>
    </row>
    <row r="6" spans="1:6" ht="43.2">
      <c r="A6" s="134" t="s">
        <v>265</v>
      </c>
      <c r="B6" s="74" t="s">
        <v>251</v>
      </c>
      <c r="C6" s="159" t="s">
        <v>3</v>
      </c>
      <c r="D6" s="158">
        <f>'TO-1'!L5</f>
        <v>697.62</v>
      </c>
      <c r="E6" s="163"/>
      <c r="F6" s="162">
        <f>D6*E6</f>
        <v>0</v>
      </c>
    </row>
    <row r="7" spans="1:6">
      <c r="A7" s="134" t="s">
        <v>266</v>
      </c>
      <c r="B7" s="47" t="s">
        <v>151</v>
      </c>
      <c r="C7" s="159" t="s">
        <v>3</v>
      </c>
      <c r="D7" s="158">
        <f>'TO-1'!L6</f>
        <v>224.42000000000002</v>
      </c>
      <c r="E7" s="161"/>
      <c r="F7" s="162">
        <f t="shared" ref="F7:F15" si="0">D7*E7</f>
        <v>0</v>
      </c>
    </row>
    <row r="8" spans="1:6">
      <c r="A8" s="136" t="s">
        <v>267</v>
      </c>
      <c r="B8" s="47" t="s">
        <v>142</v>
      </c>
      <c r="C8" s="159" t="s">
        <v>3</v>
      </c>
      <c r="D8" s="158">
        <f>'TO-1'!L7</f>
        <v>49.28</v>
      </c>
      <c r="E8" s="161"/>
      <c r="F8" s="162">
        <f t="shared" si="0"/>
        <v>0</v>
      </c>
    </row>
    <row r="9" spans="1:6" ht="29.4" customHeight="1">
      <c r="A9" s="136" t="s">
        <v>268</v>
      </c>
      <c r="B9" s="47" t="s">
        <v>208</v>
      </c>
      <c r="C9" s="159" t="s">
        <v>3</v>
      </c>
      <c r="D9" s="158">
        <f>'TO-1'!L9</f>
        <v>732.98220000000015</v>
      </c>
      <c r="E9" s="161"/>
      <c r="F9" s="162">
        <f t="shared" si="0"/>
        <v>0</v>
      </c>
    </row>
    <row r="10" spans="1:6">
      <c r="A10" s="134" t="s">
        <v>270</v>
      </c>
      <c r="B10" s="70" t="s">
        <v>154</v>
      </c>
      <c r="C10" s="157" t="s">
        <v>64</v>
      </c>
      <c r="D10" s="164">
        <f>'TO-1'!L10</f>
        <v>295.71999999999997</v>
      </c>
      <c r="E10" s="163"/>
      <c r="F10" s="162">
        <f t="shared" si="0"/>
        <v>0</v>
      </c>
    </row>
    <row r="11" spans="1:6" ht="15.9" customHeight="1">
      <c r="A11" s="134" t="s">
        <v>269</v>
      </c>
      <c r="B11" s="34" t="s">
        <v>143</v>
      </c>
      <c r="C11" s="157"/>
      <c r="D11" s="164"/>
      <c r="E11" s="163"/>
      <c r="F11" s="162">
        <f t="shared" si="0"/>
        <v>0</v>
      </c>
    </row>
    <row r="12" spans="1:6" ht="28.8">
      <c r="A12" s="134" t="s">
        <v>271</v>
      </c>
      <c r="B12" s="34" t="s">
        <v>164</v>
      </c>
      <c r="C12" s="159" t="s">
        <v>168</v>
      </c>
      <c r="D12" s="158">
        <v>1</v>
      </c>
      <c r="E12" s="161"/>
      <c r="F12" s="162">
        <f t="shared" si="0"/>
        <v>0</v>
      </c>
    </row>
    <row r="13" spans="1:6">
      <c r="A13" s="134" t="s">
        <v>272</v>
      </c>
      <c r="B13" s="34" t="s">
        <v>152</v>
      </c>
      <c r="C13" s="159" t="s">
        <v>168</v>
      </c>
      <c r="D13" s="158">
        <v>1</v>
      </c>
      <c r="E13" s="161"/>
      <c r="F13" s="162">
        <f t="shared" si="0"/>
        <v>0</v>
      </c>
    </row>
    <row r="14" spans="1:6">
      <c r="A14" s="134" t="s">
        <v>273</v>
      </c>
      <c r="B14" s="34" t="s">
        <v>153</v>
      </c>
      <c r="C14" s="159" t="s">
        <v>168</v>
      </c>
      <c r="D14" s="158">
        <v>1</v>
      </c>
      <c r="E14" s="163"/>
      <c r="F14" s="162">
        <f t="shared" si="0"/>
        <v>0</v>
      </c>
    </row>
    <row r="15" spans="1:6" s="71" customFormat="1" ht="15" thickBot="1">
      <c r="A15" s="137" t="s">
        <v>274</v>
      </c>
      <c r="B15" s="75" t="s">
        <v>157</v>
      </c>
      <c r="C15" s="165" t="s">
        <v>168</v>
      </c>
      <c r="D15" s="166">
        <v>1</v>
      </c>
      <c r="E15" s="167"/>
      <c r="F15" s="162">
        <f t="shared" si="0"/>
        <v>0</v>
      </c>
    </row>
    <row r="16" spans="1:6" s="73" customFormat="1" ht="15" thickBot="1">
      <c r="A16" s="135"/>
      <c r="B16" s="225" t="s">
        <v>306</v>
      </c>
      <c r="C16" s="226"/>
      <c r="D16" s="226"/>
      <c r="E16" s="227"/>
      <c r="F16" s="160">
        <f>SUM(F4:F15)</f>
        <v>0</v>
      </c>
    </row>
    <row r="17" spans="1:6" s="132" customFormat="1" ht="24" customHeight="1" thickBot="1">
      <c r="A17" s="130" t="s">
        <v>81</v>
      </c>
      <c r="B17" s="131" t="s">
        <v>9</v>
      </c>
      <c r="C17" s="153"/>
      <c r="D17" s="154"/>
      <c r="E17" s="155"/>
      <c r="F17" s="156"/>
    </row>
    <row r="18" spans="1:6">
      <c r="A18" s="134" t="s">
        <v>82</v>
      </c>
      <c r="B18" s="89" t="s">
        <v>10</v>
      </c>
      <c r="C18" s="157"/>
      <c r="D18" s="164"/>
      <c r="E18" s="163"/>
      <c r="F18" s="168"/>
    </row>
    <row r="19" spans="1:6" ht="60" customHeight="1">
      <c r="A19" s="134" t="s">
        <v>275</v>
      </c>
      <c r="B19" s="34" t="s">
        <v>11</v>
      </c>
      <c r="C19" s="157" t="s">
        <v>168</v>
      </c>
      <c r="D19" s="164">
        <v>1</v>
      </c>
      <c r="E19" s="163"/>
      <c r="F19" s="168">
        <f>E19*D19</f>
        <v>0</v>
      </c>
    </row>
    <row r="20" spans="1:6">
      <c r="A20" s="134" t="s">
        <v>213</v>
      </c>
      <c r="B20" s="89" t="s">
        <v>218</v>
      </c>
      <c r="C20" s="157"/>
      <c r="D20" s="164"/>
      <c r="E20" s="163"/>
      <c r="F20" s="168"/>
    </row>
    <row r="21" spans="1:6" ht="102.9" customHeight="1">
      <c r="A21" s="134" t="s">
        <v>276</v>
      </c>
      <c r="B21" s="70" t="s">
        <v>232</v>
      </c>
      <c r="C21" s="157" t="s">
        <v>240</v>
      </c>
      <c r="D21" s="164">
        <f>'TO-1'!H98</f>
        <v>19.5</v>
      </c>
      <c r="E21" s="163"/>
      <c r="F21" s="168">
        <f>E21*D21</f>
        <v>0</v>
      </c>
    </row>
    <row r="22" spans="1:6" ht="114" customHeight="1">
      <c r="A22" s="134" t="s">
        <v>277</v>
      </c>
      <c r="B22" s="34" t="s">
        <v>231</v>
      </c>
      <c r="C22" s="157" t="s">
        <v>240</v>
      </c>
      <c r="D22" s="164">
        <f>(3.6+3)*(2.1+1.59)-'TO-1'!H41</f>
        <v>22.382400000000004</v>
      </c>
      <c r="E22" s="163"/>
      <c r="F22" s="168">
        <f t="shared" ref="F22:F26" si="1">E22*D22</f>
        <v>0</v>
      </c>
    </row>
    <row r="23" spans="1:6" ht="60" customHeight="1">
      <c r="A23" s="134" t="s">
        <v>278</v>
      </c>
      <c r="B23" s="34" t="s">
        <v>219</v>
      </c>
      <c r="C23" s="159" t="s">
        <v>240</v>
      </c>
      <c r="D23" s="158">
        <f>'TO-1'!H107+'TO-1'!H95+'TO-1'!H89+'TO-1'!H41</f>
        <v>17.947199999999999</v>
      </c>
      <c r="E23" s="161"/>
      <c r="F23" s="168">
        <f t="shared" si="1"/>
        <v>0</v>
      </c>
    </row>
    <row r="24" spans="1:6" ht="57.6">
      <c r="A24" s="134" t="s">
        <v>279</v>
      </c>
      <c r="B24" s="70" t="s">
        <v>220</v>
      </c>
      <c r="C24" s="157" t="s">
        <v>240</v>
      </c>
      <c r="D24" s="164">
        <f>('TO-1'!G96+'TO-1'!G97)*2*1.8</f>
        <v>32.04</v>
      </c>
      <c r="E24" s="163"/>
      <c r="F24" s="168">
        <f t="shared" si="1"/>
        <v>0</v>
      </c>
    </row>
    <row r="25" spans="1:6" ht="28.8">
      <c r="A25" s="134" t="s">
        <v>214</v>
      </c>
      <c r="B25" s="70" t="s">
        <v>260</v>
      </c>
      <c r="C25" s="157" t="s">
        <v>168</v>
      </c>
      <c r="D25" s="164">
        <v>1</v>
      </c>
      <c r="E25" s="163"/>
      <c r="F25" s="168">
        <f t="shared" si="1"/>
        <v>0</v>
      </c>
    </row>
    <row r="26" spans="1:6" ht="58.2" thickBot="1">
      <c r="A26" s="138" t="s">
        <v>215</v>
      </c>
      <c r="B26" s="86" t="s">
        <v>252</v>
      </c>
      <c r="C26" s="165" t="s">
        <v>240</v>
      </c>
      <c r="D26" s="166">
        <f>'TO-1'!H29*0.5</f>
        <v>30.02</v>
      </c>
      <c r="E26" s="169"/>
      <c r="F26" s="168">
        <f t="shared" si="1"/>
        <v>0</v>
      </c>
    </row>
    <row r="27" spans="1:6" s="73" customFormat="1" ht="15" thickBot="1">
      <c r="A27" s="135"/>
      <c r="B27" s="225" t="s">
        <v>305</v>
      </c>
      <c r="C27" s="226"/>
      <c r="D27" s="226"/>
      <c r="E27" s="227"/>
      <c r="F27" s="160">
        <f>SUM(F17:F26)</f>
        <v>0</v>
      </c>
    </row>
    <row r="28" spans="1:6" s="132" customFormat="1" ht="24" customHeight="1" thickBot="1">
      <c r="A28" s="130" t="s">
        <v>84</v>
      </c>
      <c r="B28" s="131" t="s">
        <v>13</v>
      </c>
      <c r="C28" s="153"/>
      <c r="D28" s="154"/>
      <c r="E28" s="155"/>
      <c r="F28" s="156"/>
    </row>
    <row r="29" spans="1:6">
      <c r="A29" s="139">
        <v>3.1</v>
      </c>
      <c r="B29" s="87" t="s">
        <v>16</v>
      </c>
      <c r="C29" s="170"/>
      <c r="D29" s="149"/>
      <c r="E29" s="171"/>
      <c r="F29" s="172"/>
    </row>
    <row r="30" spans="1:6" ht="43.2">
      <c r="A30" s="139" t="s">
        <v>83</v>
      </c>
      <c r="B30" s="84" t="s">
        <v>155</v>
      </c>
      <c r="C30" s="170" t="s">
        <v>168</v>
      </c>
      <c r="D30" s="149">
        <v>1</v>
      </c>
      <c r="E30" s="171"/>
      <c r="F30" s="173">
        <f>E30*D30</f>
        <v>0</v>
      </c>
    </row>
    <row r="31" spans="1:6" ht="28.8">
      <c r="A31" s="139" t="s">
        <v>280</v>
      </c>
      <c r="B31" s="84" t="s">
        <v>156</v>
      </c>
      <c r="C31" s="170" t="s">
        <v>168</v>
      </c>
      <c r="D31" s="149">
        <v>1</v>
      </c>
      <c r="E31" s="171"/>
      <c r="F31" s="173">
        <f>E31*D31</f>
        <v>0</v>
      </c>
    </row>
    <row r="32" spans="1:6">
      <c r="A32" s="140" t="s">
        <v>281</v>
      </c>
      <c r="B32" s="68" t="s">
        <v>261</v>
      </c>
      <c r="C32" s="170" t="s">
        <v>8</v>
      </c>
      <c r="D32" s="149">
        <v>10</v>
      </c>
      <c r="E32" s="186"/>
      <c r="F32" s="173">
        <f>E32*D32</f>
        <v>0</v>
      </c>
    </row>
    <row r="33" spans="1:6" ht="15" thickBot="1">
      <c r="A33" s="141"/>
      <c r="B33" s="76"/>
      <c r="C33" s="174"/>
      <c r="D33" s="175"/>
      <c r="E33" s="176"/>
      <c r="F33" s="177"/>
    </row>
    <row r="34" spans="1:6" s="73" customFormat="1" ht="15" thickBot="1">
      <c r="A34" s="135"/>
      <c r="B34" s="225" t="s">
        <v>304</v>
      </c>
      <c r="C34" s="226"/>
      <c r="D34" s="226"/>
      <c r="E34" s="227"/>
      <c r="F34" s="160">
        <f>SUM(F28:F33)</f>
        <v>0</v>
      </c>
    </row>
    <row r="35" spans="1:6" s="132" customFormat="1" ht="24" customHeight="1" thickBot="1">
      <c r="A35" s="130" t="s">
        <v>6</v>
      </c>
      <c r="B35" s="131" t="s">
        <v>20</v>
      </c>
      <c r="C35" s="153"/>
      <c r="D35" s="154"/>
      <c r="E35" s="155"/>
      <c r="F35" s="156"/>
    </row>
    <row r="36" spans="1:6" ht="57.6">
      <c r="A36" s="134"/>
      <c r="B36" s="47" t="s">
        <v>61</v>
      </c>
      <c r="C36" s="148"/>
      <c r="D36" s="149"/>
      <c r="E36" s="171"/>
      <c r="F36" s="173"/>
    </row>
    <row r="37" spans="1:6">
      <c r="A37" s="134" t="s">
        <v>282</v>
      </c>
      <c r="B37" s="67" t="s">
        <v>160</v>
      </c>
      <c r="C37" s="148"/>
      <c r="D37" s="149"/>
      <c r="E37" s="171"/>
      <c r="F37" s="173"/>
    </row>
    <row r="38" spans="1:6" ht="44.4" customHeight="1">
      <c r="A38" s="134" t="s">
        <v>85</v>
      </c>
      <c r="B38" s="47" t="s">
        <v>263</v>
      </c>
      <c r="C38" s="148"/>
      <c r="D38" s="149"/>
      <c r="E38" s="171"/>
      <c r="F38" s="173"/>
    </row>
    <row r="39" spans="1:6">
      <c r="A39" s="134"/>
      <c r="B39" s="47" t="s">
        <v>144</v>
      </c>
      <c r="C39" s="148"/>
      <c r="D39" s="149"/>
      <c r="E39" s="171"/>
      <c r="F39" s="173"/>
    </row>
    <row r="40" spans="1:6">
      <c r="A40" s="134"/>
      <c r="B40" s="47" t="s">
        <v>253</v>
      </c>
      <c r="C40" s="148"/>
      <c r="D40" s="149"/>
      <c r="E40" s="171"/>
      <c r="F40" s="173"/>
    </row>
    <row r="41" spans="1:6">
      <c r="A41" s="134"/>
      <c r="B41" s="47" t="s">
        <v>159</v>
      </c>
      <c r="C41" s="148"/>
      <c r="D41" s="149"/>
      <c r="E41" s="171"/>
      <c r="F41" s="173"/>
    </row>
    <row r="42" spans="1:6">
      <c r="A42" s="134"/>
      <c r="B42" s="47" t="s">
        <v>264</v>
      </c>
      <c r="C42" s="148"/>
      <c r="D42" s="149"/>
      <c r="E42" s="171"/>
      <c r="F42" s="173"/>
    </row>
    <row r="43" spans="1:6">
      <c r="A43" s="134"/>
      <c r="B43" s="47" t="s">
        <v>158</v>
      </c>
      <c r="C43" s="148"/>
      <c r="D43" s="149"/>
      <c r="E43" s="171"/>
      <c r="F43" s="173"/>
    </row>
    <row r="44" spans="1:6">
      <c r="A44" s="134"/>
      <c r="B44" s="47" t="s">
        <v>167</v>
      </c>
      <c r="C44" s="148"/>
      <c r="D44" s="149"/>
      <c r="E44" s="171"/>
      <c r="F44" s="173"/>
    </row>
    <row r="45" spans="1:6">
      <c r="A45" s="134"/>
      <c r="B45" s="47" t="s">
        <v>257</v>
      </c>
      <c r="C45" s="148"/>
      <c r="D45" s="149"/>
      <c r="E45" s="171"/>
      <c r="F45" s="173"/>
    </row>
    <row r="46" spans="1:6" ht="43.2">
      <c r="A46" s="134"/>
      <c r="B46" s="47" t="s">
        <v>258</v>
      </c>
      <c r="C46" s="148" t="s">
        <v>8</v>
      </c>
      <c r="D46" s="149">
        <v>1</v>
      </c>
      <c r="E46" s="171"/>
      <c r="F46" s="173">
        <f>D46*E46</f>
        <v>0</v>
      </c>
    </row>
    <row r="47" spans="1:6">
      <c r="A47" s="134">
        <v>4.2</v>
      </c>
      <c r="B47" s="67" t="s">
        <v>162</v>
      </c>
      <c r="C47" s="148"/>
      <c r="D47" s="149"/>
      <c r="E47" s="171"/>
      <c r="F47" s="173">
        <f t="shared" ref="F47:F54" si="2">D47*E47</f>
        <v>0</v>
      </c>
    </row>
    <row r="48" spans="1:6">
      <c r="A48" s="134" t="s">
        <v>283</v>
      </c>
      <c r="B48" s="47" t="s">
        <v>161</v>
      </c>
      <c r="C48" s="148" t="s">
        <v>8</v>
      </c>
      <c r="D48" s="149">
        <v>44</v>
      </c>
      <c r="E48" s="171"/>
      <c r="F48" s="173">
        <f t="shared" si="2"/>
        <v>0</v>
      </c>
    </row>
    <row r="49" spans="1:6">
      <c r="A49" s="134" t="s">
        <v>284</v>
      </c>
      <c r="B49" s="47" t="s">
        <v>209</v>
      </c>
      <c r="C49" s="148" t="s">
        <v>8</v>
      </c>
      <c r="D49" s="149">
        <v>6</v>
      </c>
      <c r="E49" s="171"/>
      <c r="F49" s="173">
        <f t="shared" si="2"/>
        <v>0</v>
      </c>
    </row>
    <row r="50" spans="1:6">
      <c r="A50" s="134">
        <v>4.3</v>
      </c>
      <c r="B50" s="67" t="s">
        <v>163</v>
      </c>
      <c r="C50" s="148"/>
      <c r="D50" s="149"/>
      <c r="E50" s="171"/>
      <c r="F50" s="173">
        <f t="shared" si="2"/>
        <v>0</v>
      </c>
    </row>
    <row r="51" spans="1:6">
      <c r="A51" s="134" t="s">
        <v>285</v>
      </c>
      <c r="B51" s="47" t="s">
        <v>210</v>
      </c>
      <c r="C51" s="148" t="s">
        <v>8</v>
      </c>
      <c r="D51" s="149">
        <v>56</v>
      </c>
      <c r="E51" s="161"/>
      <c r="F51" s="173">
        <f t="shared" si="2"/>
        <v>0</v>
      </c>
    </row>
    <row r="52" spans="1:6">
      <c r="A52" s="134">
        <v>4.4000000000000004</v>
      </c>
      <c r="B52" s="67" t="s">
        <v>62</v>
      </c>
      <c r="C52" s="148"/>
      <c r="D52" s="149"/>
      <c r="E52" s="161"/>
      <c r="F52" s="173">
        <f t="shared" si="2"/>
        <v>0</v>
      </c>
    </row>
    <row r="53" spans="1:6">
      <c r="A53" s="134" t="s">
        <v>286</v>
      </c>
      <c r="B53" s="47" t="s">
        <v>63</v>
      </c>
      <c r="C53" s="148"/>
      <c r="D53" s="149"/>
      <c r="E53" s="161"/>
      <c r="F53" s="173">
        <f t="shared" si="2"/>
        <v>0</v>
      </c>
    </row>
    <row r="54" spans="1:6" ht="15" thickBot="1">
      <c r="A54" s="134" t="s">
        <v>287</v>
      </c>
      <c r="B54" s="47" t="s">
        <v>92</v>
      </c>
      <c r="C54" s="148" t="s">
        <v>8</v>
      </c>
      <c r="D54" s="149">
        <v>60</v>
      </c>
      <c r="E54" s="161"/>
      <c r="F54" s="173">
        <f t="shared" si="2"/>
        <v>0</v>
      </c>
    </row>
    <row r="55" spans="1:6" s="73" customFormat="1" ht="15" thickBot="1">
      <c r="A55" s="142"/>
      <c r="B55" s="228" t="s">
        <v>303</v>
      </c>
      <c r="C55" s="229"/>
      <c r="D55" s="229"/>
      <c r="E55" s="230"/>
      <c r="F55" s="179">
        <f>SUM(F35:F54)</f>
        <v>0</v>
      </c>
    </row>
    <row r="56" spans="1:6" s="132" customFormat="1" ht="24" customHeight="1" thickBot="1">
      <c r="A56" s="130" t="s">
        <v>7</v>
      </c>
      <c r="B56" s="131" t="s">
        <v>145</v>
      </c>
      <c r="C56" s="153"/>
      <c r="D56" s="154"/>
      <c r="E56" s="155"/>
      <c r="F56" s="156"/>
    </row>
    <row r="57" spans="1:6" ht="43.2">
      <c r="A57" s="134" t="s">
        <v>19</v>
      </c>
      <c r="B57" s="47" t="s">
        <v>262</v>
      </c>
      <c r="C57" s="148" t="s">
        <v>8</v>
      </c>
      <c r="D57" s="149">
        <v>1</v>
      </c>
      <c r="E57" s="171"/>
      <c r="F57" s="173">
        <f>E57*D57</f>
        <v>0</v>
      </c>
    </row>
    <row r="58" spans="1:6" ht="57.6">
      <c r="A58" s="134" t="s">
        <v>86</v>
      </c>
      <c r="B58" s="47" t="s">
        <v>165</v>
      </c>
      <c r="C58" s="148"/>
      <c r="D58" s="149"/>
      <c r="E58" s="171"/>
      <c r="F58" s="173">
        <f t="shared" ref="F58:F65" si="3">E58*D58</f>
        <v>0</v>
      </c>
    </row>
    <row r="59" spans="1:6">
      <c r="A59" s="134" t="s">
        <v>137</v>
      </c>
      <c r="B59" s="47" t="s">
        <v>166</v>
      </c>
      <c r="C59" s="148" t="s">
        <v>64</v>
      </c>
      <c r="D59" s="149">
        <v>50</v>
      </c>
      <c r="E59" s="171"/>
      <c r="F59" s="173">
        <f t="shared" si="3"/>
        <v>0</v>
      </c>
    </row>
    <row r="60" spans="1:6" ht="72">
      <c r="A60" s="134" t="s">
        <v>87</v>
      </c>
      <c r="B60" s="47" t="s">
        <v>222</v>
      </c>
      <c r="C60" s="148" t="s">
        <v>60</v>
      </c>
      <c r="D60" s="149">
        <v>10</v>
      </c>
      <c r="E60" s="171"/>
      <c r="F60" s="173">
        <f t="shared" si="3"/>
        <v>0</v>
      </c>
    </row>
    <row r="61" spans="1:6" ht="28.8">
      <c r="A61" s="134" t="s">
        <v>88</v>
      </c>
      <c r="B61" s="47" t="s">
        <v>211</v>
      </c>
      <c r="C61" s="148" t="s">
        <v>60</v>
      </c>
      <c r="D61" s="149">
        <v>10</v>
      </c>
      <c r="E61" s="171"/>
      <c r="F61" s="173">
        <f t="shared" si="3"/>
        <v>0</v>
      </c>
    </row>
    <row r="62" spans="1:6" ht="115.2">
      <c r="A62" s="134" t="s">
        <v>221</v>
      </c>
      <c r="B62" s="47" t="s">
        <v>254</v>
      </c>
      <c r="C62" s="148" t="s">
        <v>168</v>
      </c>
      <c r="D62" s="149">
        <v>1</v>
      </c>
      <c r="E62" s="171"/>
      <c r="F62" s="173">
        <f t="shared" si="3"/>
        <v>0</v>
      </c>
    </row>
    <row r="63" spans="1:6" ht="28.8">
      <c r="A63" s="134" t="s">
        <v>288</v>
      </c>
      <c r="B63" s="47" t="s">
        <v>233</v>
      </c>
      <c r="C63" s="148" t="s">
        <v>168</v>
      </c>
      <c r="D63" s="149">
        <v>1</v>
      </c>
      <c r="E63" s="171"/>
      <c r="F63" s="173">
        <f t="shared" si="3"/>
        <v>0</v>
      </c>
    </row>
    <row r="64" spans="1:6" ht="43.2">
      <c r="A64" s="134" t="s">
        <v>289</v>
      </c>
      <c r="B64" s="47" t="s">
        <v>255</v>
      </c>
      <c r="C64" s="148" t="s">
        <v>168</v>
      </c>
      <c r="D64" s="149">
        <v>1</v>
      </c>
      <c r="E64" s="171"/>
      <c r="F64" s="173">
        <f t="shared" si="3"/>
        <v>0</v>
      </c>
    </row>
    <row r="65" spans="1:6" ht="36" customHeight="1" thickBot="1">
      <c r="A65" s="138" t="s">
        <v>290</v>
      </c>
      <c r="B65" s="88" t="s">
        <v>212</v>
      </c>
      <c r="C65" s="178" t="s">
        <v>8</v>
      </c>
      <c r="D65" s="175">
        <v>4</v>
      </c>
      <c r="E65" s="176"/>
      <c r="F65" s="173">
        <f t="shared" si="3"/>
        <v>0</v>
      </c>
    </row>
    <row r="66" spans="1:6" s="73" customFormat="1" ht="15" thickBot="1">
      <c r="A66" s="143"/>
      <c r="B66" s="231" t="s">
        <v>302</v>
      </c>
      <c r="C66" s="232"/>
      <c r="D66" s="232"/>
      <c r="E66" s="233"/>
      <c r="F66" s="180">
        <f>SUM(F56:F65)</f>
        <v>0</v>
      </c>
    </row>
    <row r="67" spans="1:6" s="132" customFormat="1" ht="24" customHeight="1" thickBot="1">
      <c r="A67" s="187" t="s">
        <v>22</v>
      </c>
      <c r="B67" s="131" t="s">
        <v>239</v>
      </c>
      <c r="C67" s="153"/>
      <c r="D67" s="154"/>
      <c r="E67" s="155"/>
      <c r="F67" s="156"/>
    </row>
    <row r="68" spans="1:6">
      <c r="A68" s="134">
        <v>6.1</v>
      </c>
      <c r="B68" s="47" t="s">
        <v>146</v>
      </c>
      <c r="C68" s="148"/>
      <c r="D68" s="149"/>
      <c r="E68" s="171"/>
      <c r="F68" s="173"/>
    </row>
    <row r="69" spans="1:6" ht="158.4">
      <c r="A69" s="134" t="s">
        <v>291</v>
      </c>
      <c r="B69" s="47" t="s">
        <v>223</v>
      </c>
      <c r="C69" s="148" t="s">
        <v>168</v>
      </c>
      <c r="D69" s="149">
        <v>1</v>
      </c>
      <c r="E69" s="171"/>
      <c r="F69" s="173">
        <f t="shared" ref="F69:F70" si="4">E69*D69</f>
        <v>0</v>
      </c>
    </row>
    <row r="70" spans="1:6" ht="57.6">
      <c r="A70" s="134" t="s">
        <v>292</v>
      </c>
      <c r="B70" s="47" t="s">
        <v>234</v>
      </c>
      <c r="C70" s="148" t="s">
        <v>64</v>
      </c>
      <c r="D70" s="149">
        <f>2*6.21</f>
        <v>12.42</v>
      </c>
      <c r="E70" s="171"/>
      <c r="F70" s="173">
        <f t="shared" si="4"/>
        <v>0</v>
      </c>
    </row>
    <row r="71" spans="1:6">
      <c r="A71" s="134" t="s">
        <v>89</v>
      </c>
      <c r="B71" s="67" t="s">
        <v>169</v>
      </c>
      <c r="C71" s="148"/>
      <c r="D71" s="149"/>
      <c r="E71" s="171"/>
      <c r="F71" s="173"/>
    </row>
    <row r="72" spans="1:6" ht="28.8">
      <c r="A72" s="134"/>
      <c r="B72" s="47" t="s">
        <v>176</v>
      </c>
      <c r="C72" s="181" t="s">
        <v>3</v>
      </c>
      <c r="D72" s="149">
        <v>4</v>
      </c>
      <c r="E72" s="171"/>
      <c r="F72" s="173">
        <f>E72*D72</f>
        <v>0</v>
      </c>
    </row>
    <row r="73" spans="1:6">
      <c r="A73" s="134" t="s">
        <v>90</v>
      </c>
      <c r="B73" s="67" t="s">
        <v>173</v>
      </c>
      <c r="C73" s="148"/>
      <c r="D73" s="149"/>
      <c r="E73" s="171"/>
      <c r="F73" s="173">
        <f t="shared" ref="F73:F77" si="5">E73*D73</f>
        <v>0</v>
      </c>
    </row>
    <row r="74" spans="1:6" ht="43.2">
      <c r="A74" s="134" t="s">
        <v>293</v>
      </c>
      <c r="B74" s="47" t="s">
        <v>177</v>
      </c>
      <c r="C74" s="148"/>
      <c r="D74" s="149"/>
      <c r="E74" s="171"/>
      <c r="F74" s="173">
        <f t="shared" si="5"/>
        <v>0</v>
      </c>
    </row>
    <row r="75" spans="1:6">
      <c r="A75" s="134" t="s">
        <v>294</v>
      </c>
      <c r="B75" s="47" t="s">
        <v>170</v>
      </c>
      <c r="C75" s="148" t="s">
        <v>8</v>
      </c>
      <c r="D75" s="149">
        <v>26</v>
      </c>
      <c r="E75" s="171"/>
      <c r="F75" s="173">
        <f t="shared" si="5"/>
        <v>0</v>
      </c>
    </row>
    <row r="76" spans="1:6">
      <c r="A76" s="134" t="s">
        <v>295</v>
      </c>
      <c r="B76" s="47" t="s">
        <v>171</v>
      </c>
      <c r="C76" s="148" t="s">
        <v>8</v>
      </c>
      <c r="D76" s="149">
        <v>20</v>
      </c>
      <c r="E76" s="171"/>
      <c r="F76" s="173">
        <f t="shared" si="5"/>
        <v>0</v>
      </c>
    </row>
    <row r="77" spans="1:6" ht="15" thickBot="1">
      <c r="A77" s="134" t="s">
        <v>296</v>
      </c>
      <c r="B77" s="47" t="s">
        <v>172</v>
      </c>
      <c r="C77" s="148" t="s">
        <v>8</v>
      </c>
      <c r="D77" s="149">
        <v>6</v>
      </c>
      <c r="E77" s="171"/>
      <c r="F77" s="173">
        <f t="shared" si="5"/>
        <v>0</v>
      </c>
    </row>
    <row r="78" spans="1:6" s="73" customFormat="1" ht="15" thickBot="1">
      <c r="A78" s="144"/>
      <c r="B78" s="234" t="s">
        <v>301</v>
      </c>
      <c r="C78" s="235"/>
      <c r="D78" s="235"/>
      <c r="E78" s="236"/>
      <c r="F78" s="182">
        <f>SUM(F68:F77)</f>
        <v>0</v>
      </c>
    </row>
    <row r="79" spans="1:6" s="132" customFormat="1" ht="24" customHeight="1" thickBot="1">
      <c r="A79" s="130" t="s">
        <v>91</v>
      </c>
      <c r="B79" s="131" t="s">
        <v>174</v>
      </c>
      <c r="C79" s="153"/>
      <c r="D79" s="154"/>
      <c r="E79" s="155"/>
      <c r="F79" s="156"/>
    </row>
    <row r="80" spans="1:6" ht="72">
      <c r="A80" s="145" t="s">
        <v>138</v>
      </c>
      <c r="B80" s="83" t="s">
        <v>244</v>
      </c>
      <c r="C80" s="148" t="s">
        <v>168</v>
      </c>
      <c r="D80" s="158">
        <v>1</v>
      </c>
      <c r="E80" s="161"/>
      <c r="F80" s="158">
        <f>E80*D80</f>
        <v>0</v>
      </c>
    </row>
    <row r="81" spans="1:6" ht="115.8" thickBot="1">
      <c r="A81" s="145" t="s">
        <v>139</v>
      </c>
      <c r="B81" s="83" t="s">
        <v>242</v>
      </c>
      <c r="C81" s="148" t="s">
        <v>168</v>
      </c>
      <c r="D81" s="158">
        <v>1</v>
      </c>
      <c r="E81" s="161"/>
      <c r="F81" s="158">
        <f>E81*D81</f>
        <v>0</v>
      </c>
    </row>
    <row r="82" spans="1:6" s="73" customFormat="1" ht="15" thickBot="1">
      <c r="A82" s="144"/>
      <c r="B82" s="234" t="s">
        <v>300</v>
      </c>
      <c r="C82" s="235"/>
      <c r="D82" s="235"/>
      <c r="E82" s="236"/>
      <c r="F82" s="182">
        <f>SUM(F79:F81)</f>
        <v>0</v>
      </c>
    </row>
    <row r="83" spans="1:6" s="132" customFormat="1" ht="24" customHeight="1" thickBot="1">
      <c r="A83" s="130" t="s">
        <v>140</v>
      </c>
      <c r="B83" s="131" t="s">
        <v>175</v>
      </c>
      <c r="C83" s="153"/>
      <c r="D83" s="154"/>
      <c r="E83" s="155"/>
      <c r="F83" s="156"/>
    </row>
    <row r="84" spans="1:6" ht="86.4">
      <c r="A84" s="146" t="s">
        <v>141</v>
      </c>
      <c r="B84" s="90" t="s">
        <v>256</v>
      </c>
      <c r="C84" s="181" t="s">
        <v>168</v>
      </c>
      <c r="D84" s="149">
        <v>1</v>
      </c>
      <c r="E84" s="171"/>
      <c r="F84" s="173">
        <f t="shared" ref="F84:F85" si="6">D84*E84</f>
        <v>0</v>
      </c>
    </row>
    <row r="85" spans="1:6">
      <c r="A85" s="134" t="s">
        <v>241</v>
      </c>
      <c r="B85" s="47" t="s">
        <v>217</v>
      </c>
      <c r="C85" s="148" t="s">
        <v>168</v>
      </c>
      <c r="D85" s="149">
        <v>1</v>
      </c>
      <c r="E85" s="171"/>
      <c r="F85" s="173">
        <f t="shared" si="6"/>
        <v>0</v>
      </c>
    </row>
    <row r="86" spans="1:6" ht="60.6" customHeight="1">
      <c r="A86" s="134" t="s">
        <v>243</v>
      </c>
      <c r="B86" s="47" t="s">
        <v>236</v>
      </c>
      <c r="C86" s="148"/>
      <c r="D86" s="149"/>
      <c r="E86" s="171"/>
      <c r="F86" s="173"/>
    </row>
    <row r="87" spans="1:6">
      <c r="A87" s="134" t="s">
        <v>297</v>
      </c>
      <c r="B87" s="47" t="s">
        <v>235</v>
      </c>
      <c r="C87" s="148" t="s">
        <v>237</v>
      </c>
      <c r="D87" s="149">
        <v>15</v>
      </c>
      <c r="E87" s="171"/>
      <c r="F87" s="173">
        <f t="shared" ref="F87:F88" si="7">D87*E87</f>
        <v>0</v>
      </c>
    </row>
    <row r="88" spans="1:6" ht="43.8" thickBot="1">
      <c r="A88" s="134" t="s">
        <v>298</v>
      </c>
      <c r="B88" s="47" t="s">
        <v>238</v>
      </c>
      <c r="C88" s="148" t="s">
        <v>64</v>
      </c>
      <c r="D88" s="149">
        <v>30</v>
      </c>
      <c r="E88" s="171"/>
      <c r="F88" s="173">
        <f t="shared" si="7"/>
        <v>0</v>
      </c>
    </row>
    <row r="89" spans="1:6" s="73" customFormat="1" ht="15" thickBot="1">
      <c r="A89" s="144"/>
      <c r="B89" s="234" t="s">
        <v>299</v>
      </c>
      <c r="C89" s="235"/>
      <c r="D89" s="235"/>
      <c r="E89" s="236"/>
      <c r="F89" s="182">
        <f>SUM(F83:F88)</f>
        <v>0</v>
      </c>
    </row>
  </sheetData>
  <mergeCells count="10">
    <mergeCell ref="B55:E55"/>
    <mergeCell ref="B66:E66"/>
    <mergeCell ref="B78:E78"/>
    <mergeCell ref="B82:E82"/>
    <mergeCell ref="B89:E89"/>
    <mergeCell ref="A1:F1"/>
    <mergeCell ref="B3:E3"/>
    <mergeCell ref="B16:E16"/>
    <mergeCell ref="B27:E27"/>
    <mergeCell ref="B34:E34"/>
  </mergeCells>
  <pageMargins left="0.7" right="0.7" top="0.75" bottom="0.75" header="0.3" footer="0.3"/>
  <pageSetup scale="65" fitToHeight="0" orientation="portrait" r:id="rId1"/>
  <rowBreaks count="3" manualBreakCount="3">
    <brk id="19" max="5" man="1"/>
    <brk id="45" max="5" man="1"/>
    <brk id="6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859"/>
  <sheetViews>
    <sheetView workbookViewId="0">
      <selection activeCell="G10" sqref="G10"/>
    </sheetView>
  </sheetViews>
  <sheetFormatPr defaultColWidth="14.44140625" defaultRowHeight="15" customHeight="1"/>
  <cols>
    <col min="1" max="1" width="7.5546875" style="82" customWidth="1"/>
    <col min="2" max="2" width="19.44140625" style="82" customWidth="1"/>
    <col min="3" max="3" width="7" style="82" customWidth="1"/>
    <col min="4" max="4" width="8.44140625" style="82" customWidth="1"/>
    <col min="5" max="7" width="9.44140625" style="82" customWidth="1"/>
    <col min="8" max="8" width="8.5546875" style="82" customWidth="1"/>
    <col min="9" max="9" width="10.5546875" style="82" customWidth="1"/>
    <col min="10" max="10" width="9.44140625" style="82" customWidth="1"/>
    <col min="11" max="11" width="10.44140625" style="82" customWidth="1"/>
    <col min="12" max="12" width="9.44140625" style="82" customWidth="1"/>
    <col min="13" max="13" width="11" style="82" customWidth="1"/>
    <col min="14" max="14" width="11.44140625" style="82" customWidth="1"/>
    <col min="15" max="15" width="9.44140625" style="82" customWidth="1"/>
    <col min="16" max="16" width="11.44140625" style="82" customWidth="1"/>
    <col min="17" max="26" width="8.5546875" style="82" customWidth="1"/>
    <col min="27" max="16384" width="14.44140625" style="82"/>
  </cols>
  <sheetData>
    <row r="1" spans="1:26" ht="15.75" customHeight="1">
      <c r="A1" s="123"/>
      <c r="B1" s="123"/>
      <c r="C1" s="123"/>
      <c r="D1" s="123"/>
      <c r="E1" s="123"/>
      <c r="F1" s="123"/>
      <c r="G1" s="123"/>
      <c r="H1" s="123"/>
      <c r="I1" s="123"/>
      <c r="J1" s="123"/>
      <c r="K1" s="123"/>
      <c r="L1" s="123"/>
      <c r="M1" s="123"/>
      <c r="N1" s="123"/>
      <c r="O1" s="123"/>
      <c r="P1" s="123"/>
      <c r="Q1" s="123"/>
      <c r="R1" s="123"/>
      <c r="S1" s="123"/>
      <c r="T1" s="123"/>
      <c r="U1" s="123"/>
      <c r="V1" s="123"/>
      <c r="W1" s="123"/>
      <c r="X1" s="123"/>
      <c r="Y1" s="123"/>
      <c r="Z1" s="123"/>
    </row>
    <row r="2" spans="1:26" ht="15.75" customHeight="1" thickBot="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row>
    <row r="3" spans="1:26" ht="26.1" customHeight="1" thickBot="1">
      <c r="A3" s="243" t="s">
        <v>248</v>
      </c>
      <c r="B3" s="244"/>
      <c r="C3" s="244"/>
      <c r="D3" s="244"/>
      <c r="E3" s="244"/>
      <c r="F3" s="244"/>
      <c r="G3" s="244"/>
      <c r="H3" s="244"/>
      <c r="I3" s="244"/>
      <c r="J3" s="244"/>
      <c r="K3" s="244"/>
      <c r="L3" s="244"/>
      <c r="M3" s="244"/>
      <c r="N3" s="244"/>
      <c r="O3" s="245"/>
    </row>
    <row r="4" spans="1:26" ht="30" customHeight="1" thickBot="1">
      <c r="A4" s="91" t="s">
        <v>8</v>
      </c>
      <c r="B4" s="92" t="s">
        <v>178</v>
      </c>
      <c r="C4" s="93" t="s">
        <v>179</v>
      </c>
      <c r="D4" s="93" t="s">
        <v>180</v>
      </c>
      <c r="E4" s="93" t="s">
        <v>181</v>
      </c>
      <c r="F4" s="94" t="s">
        <v>182</v>
      </c>
      <c r="G4" s="94" t="s">
        <v>183</v>
      </c>
      <c r="H4" s="95" t="s">
        <v>184</v>
      </c>
      <c r="I4" s="95" t="s">
        <v>185</v>
      </c>
      <c r="J4" s="95" t="s">
        <v>186</v>
      </c>
      <c r="K4" s="95" t="s">
        <v>187</v>
      </c>
      <c r="L4" s="95" t="s">
        <v>188</v>
      </c>
      <c r="M4" s="95" t="s">
        <v>189</v>
      </c>
      <c r="N4" s="95" t="s">
        <v>190</v>
      </c>
      <c r="O4" s="96" t="s">
        <v>191</v>
      </c>
      <c r="P4" s="97"/>
      <c r="Q4" s="97"/>
      <c r="R4" s="97"/>
      <c r="S4" s="97"/>
      <c r="T4" s="97"/>
      <c r="U4" s="97"/>
      <c r="V4" s="97"/>
      <c r="W4" s="97"/>
      <c r="X4" s="97"/>
      <c r="Y4" s="97"/>
      <c r="Z4" s="97"/>
    </row>
    <row r="5" spans="1:26" ht="30" customHeight="1" thickTop="1" thickBot="1">
      <c r="A5" s="98"/>
      <c r="B5" s="99" t="s">
        <v>245</v>
      </c>
      <c r="C5" s="100"/>
      <c r="D5" s="100"/>
      <c r="E5" s="100"/>
      <c r="F5" s="101"/>
      <c r="G5" s="101"/>
      <c r="H5" s="102"/>
      <c r="I5" s="102"/>
      <c r="J5" s="102"/>
      <c r="K5" s="102"/>
      <c r="L5" s="102"/>
      <c r="M5" s="102"/>
      <c r="N5" s="102"/>
      <c r="O5" s="103"/>
      <c r="P5" s="97"/>
      <c r="Q5" s="97"/>
      <c r="R5" s="97"/>
      <c r="S5" s="97"/>
      <c r="T5" s="97"/>
      <c r="U5" s="97"/>
      <c r="V5" s="97"/>
      <c r="W5" s="97"/>
      <c r="X5" s="97"/>
      <c r="Y5" s="97"/>
      <c r="Z5" s="97"/>
    </row>
    <row r="6" spans="1:26" ht="19.5" customHeight="1" thickTop="1">
      <c r="A6" s="104"/>
      <c r="B6" s="105" t="s">
        <v>246</v>
      </c>
      <c r="C6" s="106"/>
      <c r="D6" s="107"/>
      <c r="E6" s="107"/>
      <c r="F6" s="108"/>
      <c r="G6" s="107"/>
      <c r="H6" s="109"/>
      <c r="I6" s="108"/>
      <c r="J6" s="108"/>
      <c r="K6" s="108"/>
      <c r="L6" s="108"/>
      <c r="M6" s="108"/>
      <c r="N6" s="108"/>
      <c r="O6" s="110"/>
      <c r="P6" s="111"/>
      <c r="Q6" s="111"/>
      <c r="R6" s="111"/>
      <c r="S6" s="111"/>
      <c r="T6" s="111"/>
      <c r="U6" s="111"/>
      <c r="V6" s="111"/>
      <c r="W6" s="111"/>
      <c r="X6" s="111"/>
      <c r="Y6" s="111"/>
      <c r="Z6" s="111"/>
    </row>
    <row r="7" spans="1:26" ht="14.25" customHeight="1">
      <c r="A7" s="104"/>
      <c r="B7" s="112"/>
      <c r="C7" s="106"/>
      <c r="D7" s="107">
        <v>8</v>
      </c>
      <c r="E7" s="107">
        <v>3</v>
      </c>
      <c r="F7" s="108">
        <f>ROUNDUP(3/0.25+1,0)</f>
        <v>13</v>
      </c>
      <c r="G7" s="107">
        <v>1</v>
      </c>
      <c r="H7" s="109" t="str">
        <f t="shared" ref="H7:H8" si="0">IF(D7=6,E7*F7*G7,"")</f>
        <v/>
      </c>
      <c r="I7" s="108">
        <f t="shared" ref="I7:I8" si="1">IF(D7=8,(E7*F7*G7),"")</f>
        <v>39</v>
      </c>
      <c r="J7" s="108" t="str">
        <f t="shared" ref="J7:J8" si="2">IF(D7=10,(E7*F7*G7),"")</f>
        <v/>
      </c>
      <c r="K7" s="108" t="str">
        <f t="shared" ref="K7:K8" si="3">IF(D7=12,(E7*F7*G7),"")</f>
        <v/>
      </c>
      <c r="L7" s="108" t="str">
        <f t="shared" ref="L7:L8" si="4">IF(D7=14,(E7*F7*G7),"")</f>
        <v/>
      </c>
      <c r="M7" s="108" t="str">
        <f t="shared" ref="M7:M8" si="5">IF(D7=16,(E7*F7*G7),"")</f>
        <v/>
      </c>
      <c r="N7" s="108" t="str">
        <f t="shared" ref="N7:N8" si="6">IF(D7=20,(E7*F7*G7),"")</f>
        <v/>
      </c>
      <c r="O7" s="110" t="str">
        <f t="shared" ref="O7:O8" si="7">IF(D7=24,(E7*F7*G7),"")</f>
        <v/>
      </c>
      <c r="P7" s="111"/>
      <c r="Q7" s="111"/>
      <c r="R7" s="111"/>
      <c r="S7" s="111"/>
      <c r="T7" s="111"/>
      <c r="U7" s="111"/>
      <c r="V7" s="111"/>
      <c r="W7" s="111"/>
      <c r="X7" s="111"/>
      <c r="Y7" s="111"/>
      <c r="Z7" s="111"/>
    </row>
    <row r="8" spans="1:26" ht="14.25" customHeight="1">
      <c r="A8" s="104"/>
      <c r="B8" s="112"/>
      <c r="C8" s="105"/>
      <c r="D8" s="107">
        <v>8</v>
      </c>
      <c r="E8" s="107">
        <v>3</v>
      </c>
      <c r="F8" s="108">
        <f>ROUNDUP(3/0.25+1,0)</f>
        <v>13</v>
      </c>
      <c r="G8" s="107">
        <v>1</v>
      </c>
      <c r="H8" s="109" t="str">
        <f t="shared" si="0"/>
        <v/>
      </c>
      <c r="I8" s="108">
        <f t="shared" si="1"/>
        <v>39</v>
      </c>
      <c r="J8" s="108" t="str">
        <f t="shared" si="2"/>
        <v/>
      </c>
      <c r="K8" s="108" t="str">
        <f t="shared" si="3"/>
        <v/>
      </c>
      <c r="L8" s="108" t="str">
        <f t="shared" si="4"/>
        <v/>
      </c>
      <c r="M8" s="108" t="str">
        <f t="shared" si="5"/>
        <v/>
      </c>
      <c r="N8" s="108" t="str">
        <f t="shared" si="6"/>
        <v/>
      </c>
      <c r="O8" s="110" t="str">
        <f t="shared" si="7"/>
        <v/>
      </c>
      <c r="P8" s="111"/>
      <c r="Q8" s="111"/>
      <c r="R8" s="111"/>
      <c r="S8" s="111"/>
      <c r="T8" s="111"/>
      <c r="U8" s="111"/>
      <c r="V8" s="111"/>
      <c r="W8" s="111"/>
      <c r="X8" s="111"/>
      <c r="Y8" s="111"/>
      <c r="Z8" s="111"/>
    </row>
    <row r="9" spans="1:26" ht="19.5" customHeight="1">
      <c r="A9" s="104"/>
      <c r="B9" s="105" t="s">
        <v>247</v>
      </c>
      <c r="C9" s="106"/>
      <c r="D9" s="107"/>
      <c r="E9" s="107"/>
      <c r="F9" s="108"/>
      <c r="G9" s="107"/>
      <c r="H9" s="109"/>
      <c r="I9" s="108"/>
      <c r="J9" s="108"/>
      <c r="K9" s="108"/>
      <c r="L9" s="108"/>
      <c r="M9" s="108"/>
      <c r="N9" s="108"/>
      <c r="O9" s="110"/>
      <c r="P9" s="111"/>
      <c r="Q9" s="111"/>
      <c r="R9" s="111"/>
      <c r="S9" s="111"/>
      <c r="T9" s="111"/>
      <c r="U9" s="111"/>
      <c r="V9" s="111"/>
      <c r="W9" s="111"/>
      <c r="X9" s="111"/>
      <c r="Y9" s="111"/>
      <c r="Z9" s="111"/>
    </row>
    <row r="10" spans="1:26" ht="14.25" customHeight="1">
      <c r="A10" s="113"/>
      <c r="B10" s="112"/>
      <c r="C10" s="106"/>
      <c r="D10" s="107">
        <v>12</v>
      </c>
      <c r="E10" s="107">
        <v>3.5</v>
      </c>
      <c r="F10" s="108">
        <f>ROUNDUP(3.5/0.15+1,0)</f>
        <v>25</v>
      </c>
      <c r="G10" s="107">
        <v>2</v>
      </c>
      <c r="H10" s="109" t="str">
        <f t="shared" ref="H10:H11" si="8">IF(D10=6,E10*F10*G10,"")</f>
        <v/>
      </c>
      <c r="I10" s="108" t="str">
        <f t="shared" ref="I10:I11" si="9">IF(D10=8,(E10*F10*G10),"")</f>
        <v/>
      </c>
      <c r="J10" s="108" t="str">
        <f t="shared" ref="J10:J11" si="10">IF(D10=10,(E10*F10*G10),"")</f>
        <v/>
      </c>
      <c r="K10" s="108">
        <f t="shared" ref="K10:K11" si="11">IF(D10=12,(E10*F10*G10),"")</f>
        <v>175</v>
      </c>
      <c r="L10" s="108" t="str">
        <f t="shared" ref="L10:L11" si="12">IF(D10=14,(E10*F10*G10),"")</f>
        <v/>
      </c>
      <c r="M10" s="108" t="str">
        <f t="shared" ref="M10:M11" si="13">IF(D10=16,(E10*F10*G10),"")</f>
        <v/>
      </c>
      <c r="N10" s="108" t="str">
        <f t="shared" ref="N10:N11" si="14">IF(D10=20,(E10*F10*G10),"")</f>
        <v/>
      </c>
      <c r="O10" s="110" t="str">
        <f t="shared" ref="O10:O11" si="15">IF(D10=24,(E10*F10*G10),"")</f>
        <v/>
      </c>
      <c r="P10" s="111"/>
      <c r="Q10" s="111"/>
      <c r="R10" s="111"/>
      <c r="S10" s="111"/>
      <c r="T10" s="111"/>
      <c r="U10" s="111"/>
      <c r="V10" s="111"/>
      <c r="W10" s="111"/>
      <c r="X10" s="111"/>
      <c r="Y10" s="111"/>
      <c r="Z10" s="111"/>
    </row>
    <row r="11" spans="1:26" ht="14.25" customHeight="1">
      <c r="A11" s="104"/>
      <c r="B11" s="112"/>
      <c r="C11" s="106"/>
      <c r="D11" s="107">
        <v>12</v>
      </c>
      <c r="E11" s="107">
        <v>3.5</v>
      </c>
      <c r="F11" s="108">
        <f>ROUNDUP(3.5/0.15+1,0)</f>
        <v>25</v>
      </c>
      <c r="G11" s="107">
        <v>2</v>
      </c>
      <c r="H11" s="109" t="str">
        <f t="shared" si="8"/>
        <v/>
      </c>
      <c r="I11" s="108" t="str">
        <f t="shared" si="9"/>
        <v/>
      </c>
      <c r="J11" s="108" t="str">
        <f t="shared" si="10"/>
        <v/>
      </c>
      <c r="K11" s="108">
        <f t="shared" si="11"/>
        <v>175</v>
      </c>
      <c r="L11" s="108" t="str">
        <f t="shared" si="12"/>
        <v/>
      </c>
      <c r="M11" s="108" t="str">
        <f t="shared" si="13"/>
        <v/>
      </c>
      <c r="N11" s="108" t="str">
        <f t="shared" si="14"/>
        <v/>
      </c>
      <c r="O11" s="110" t="str">
        <f t="shared" si="15"/>
        <v/>
      </c>
      <c r="P11" s="111"/>
      <c r="Q11" s="111"/>
      <c r="R11" s="111"/>
      <c r="S11" s="111"/>
      <c r="T11" s="111"/>
      <c r="U11" s="111"/>
      <c r="V11" s="111"/>
      <c r="W11" s="111"/>
      <c r="X11" s="111"/>
      <c r="Y11" s="111"/>
      <c r="Z11" s="111"/>
    </row>
    <row r="12" spans="1:26" ht="14.25" customHeight="1">
      <c r="A12" s="104"/>
      <c r="B12" s="112"/>
      <c r="C12" s="106"/>
      <c r="D12" s="107"/>
      <c r="E12" s="107"/>
      <c r="F12" s="108"/>
      <c r="G12" s="107"/>
      <c r="H12" s="109"/>
      <c r="I12" s="108"/>
      <c r="J12" s="108"/>
      <c r="K12" s="108"/>
      <c r="L12" s="108"/>
      <c r="M12" s="108"/>
      <c r="N12" s="108"/>
      <c r="O12" s="110"/>
      <c r="P12" s="111"/>
      <c r="Q12" s="111"/>
      <c r="R12" s="111"/>
      <c r="S12" s="111"/>
      <c r="T12" s="111"/>
      <c r="U12" s="111"/>
      <c r="V12" s="111"/>
      <c r="W12" s="111"/>
      <c r="X12" s="111"/>
      <c r="Y12" s="111"/>
      <c r="Z12" s="111"/>
    </row>
    <row r="13" spans="1:26" ht="14.25" customHeight="1" thickBot="1">
      <c r="A13" s="104"/>
      <c r="B13" s="106"/>
      <c r="C13" s="106"/>
      <c r="D13" s="107"/>
      <c r="E13" s="107"/>
      <c r="F13" s="108"/>
      <c r="G13" s="107"/>
      <c r="H13" s="109"/>
      <c r="I13" s="108" t="str">
        <f t="shared" ref="I13" si="16">IF(D13=8,(E13*F13*G13),"")</f>
        <v/>
      </c>
      <c r="J13" s="108"/>
      <c r="K13" s="108"/>
      <c r="L13" s="108" t="str">
        <f t="shared" ref="L13" si="17">IF(D13=14,(E13*F13*G13),"")</f>
        <v/>
      </c>
      <c r="M13" s="108" t="str">
        <f t="shared" ref="M13" si="18">IF(D13=16,(E13*F13*G13),"")</f>
        <v/>
      </c>
      <c r="N13" s="108" t="str">
        <f t="shared" ref="N13" si="19">IF(D13=20,(E13*F13*G13),"")</f>
        <v/>
      </c>
      <c r="O13" s="110"/>
      <c r="P13" s="111"/>
      <c r="Q13" s="111"/>
      <c r="R13" s="111"/>
      <c r="S13" s="111"/>
      <c r="T13" s="111"/>
      <c r="U13" s="111"/>
      <c r="V13" s="111"/>
      <c r="W13" s="111"/>
      <c r="X13" s="111"/>
      <c r="Y13" s="111"/>
      <c r="Z13" s="111"/>
    </row>
    <row r="14" spans="1:26" ht="15.75" customHeight="1" thickTop="1">
      <c r="A14" s="114"/>
      <c r="B14" s="115"/>
      <c r="C14" s="116"/>
      <c r="D14" s="246" t="s">
        <v>192</v>
      </c>
      <c r="E14" s="247"/>
      <c r="F14" s="247"/>
      <c r="G14" s="248"/>
      <c r="H14" s="117">
        <f t="shared" ref="H14:O14" si="20">SUM(H5:H13)</f>
        <v>0</v>
      </c>
      <c r="I14" s="117">
        <f t="shared" si="20"/>
        <v>78</v>
      </c>
      <c r="J14" s="117">
        <f t="shared" si="20"/>
        <v>0</v>
      </c>
      <c r="K14" s="117">
        <f t="shared" si="20"/>
        <v>350</v>
      </c>
      <c r="L14" s="117">
        <f t="shared" si="20"/>
        <v>0</v>
      </c>
      <c r="M14" s="117">
        <f t="shared" si="20"/>
        <v>0</v>
      </c>
      <c r="N14" s="117">
        <f t="shared" si="20"/>
        <v>0</v>
      </c>
      <c r="O14" s="117">
        <f t="shared" si="20"/>
        <v>0</v>
      </c>
      <c r="P14" s="111"/>
      <c r="Q14" s="111"/>
      <c r="R14" s="111"/>
      <c r="S14" s="111"/>
      <c r="T14" s="111"/>
      <c r="U14" s="111"/>
      <c r="V14" s="111"/>
      <c r="W14" s="111"/>
      <c r="X14" s="111"/>
      <c r="Y14" s="111"/>
      <c r="Z14" s="111"/>
    </row>
    <row r="15" spans="1:26" ht="15.75" customHeight="1">
      <c r="A15" s="118"/>
      <c r="B15" s="119"/>
      <c r="C15" s="120"/>
      <c r="D15" s="237" t="s">
        <v>193</v>
      </c>
      <c r="E15" s="238"/>
      <c r="F15" s="238"/>
      <c r="G15" s="239"/>
      <c r="H15" s="121">
        <v>0.222</v>
      </c>
      <c r="I15" s="121">
        <v>0.39500000000000002</v>
      </c>
      <c r="J15" s="121">
        <v>0.61699999999999999</v>
      </c>
      <c r="K15" s="121">
        <v>0.88800000000000001</v>
      </c>
      <c r="L15" s="121">
        <v>1.208</v>
      </c>
      <c r="M15" s="121">
        <v>1.5780000000000001</v>
      </c>
      <c r="N15" s="121">
        <v>2.4660000000000002</v>
      </c>
      <c r="O15" s="122">
        <v>3.5510000000000002</v>
      </c>
      <c r="P15" s="111"/>
      <c r="Q15" s="123"/>
      <c r="R15" s="123"/>
      <c r="S15" s="123"/>
      <c r="T15" s="123"/>
      <c r="U15" s="123"/>
      <c r="V15" s="123"/>
      <c r="W15" s="123"/>
      <c r="X15" s="123"/>
      <c r="Y15" s="123"/>
      <c r="Z15" s="123"/>
    </row>
    <row r="16" spans="1:26" ht="15.75" customHeight="1" thickBot="1">
      <c r="A16" s="124"/>
      <c r="B16" s="125"/>
      <c r="C16" s="126"/>
      <c r="D16" s="240" t="s">
        <v>194</v>
      </c>
      <c r="E16" s="241"/>
      <c r="F16" s="241"/>
      <c r="G16" s="242"/>
      <c r="H16" s="127">
        <f t="shared" ref="H16:O16" si="21">H14*H15</f>
        <v>0</v>
      </c>
      <c r="I16" s="127">
        <f t="shared" si="21"/>
        <v>30.810000000000002</v>
      </c>
      <c r="J16" s="127">
        <f t="shared" si="21"/>
        <v>0</v>
      </c>
      <c r="K16" s="127">
        <f t="shared" si="21"/>
        <v>310.8</v>
      </c>
      <c r="L16" s="127">
        <f t="shared" si="21"/>
        <v>0</v>
      </c>
      <c r="M16" s="127">
        <f t="shared" si="21"/>
        <v>0</v>
      </c>
      <c r="N16" s="127">
        <f t="shared" si="21"/>
        <v>0</v>
      </c>
      <c r="O16" s="128">
        <f t="shared" si="21"/>
        <v>0</v>
      </c>
      <c r="P16" s="111"/>
      <c r="Q16" s="123"/>
      <c r="R16" s="123"/>
      <c r="S16" s="123"/>
      <c r="T16" s="123"/>
      <c r="U16" s="123"/>
      <c r="V16" s="123"/>
      <c r="W16" s="123"/>
      <c r="X16" s="123"/>
      <c r="Y16" s="123"/>
      <c r="Z16" s="123"/>
    </row>
    <row r="17" spans="1:26" ht="15.75" customHeight="1" thickTop="1">
      <c r="A17" s="123"/>
      <c r="B17" s="123"/>
      <c r="C17" s="123"/>
      <c r="D17" s="123"/>
      <c r="E17" s="123"/>
      <c r="F17" s="123">
        <f>SUM(E17)</f>
        <v>0</v>
      </c>
      <c r="G17" s="123"/>
      <c r="H17" s="123"/>
      <c r="I17" s="123"/>
      <c r="J17" s="123"/>
      <c r="K17" s="123"/>
      <c r="L17" s="123"/>
      <c r="M17" s="123"/>
      <c r="N17" s="123"/>
      <c r="O17" s="123"/>
      <c r="P17" s="123"/>
      <c r="Q17" s="123"/>
      <c r="R17" s="123"/>
      <c r="S17" s="123"/>
      <c r="T17" s="123"/>
      <c r="U17" s="123"/>
      <c r="V17" s="123"/>
      <c r="W17" s="123"/>
      <c r="X17" s="123"/>
      <c r="Y17" s="123"/>
      <c r="Z17" s="123"/>
    </row>
    <row r="18" spans="1:26" ht="15.7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5.7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row>
    <row r="20" spans="1:26" ht="15.7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row>
    <row r="21" spans="1:26" ht="15.75" customHeight="1">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row>
    <row r="22" spans="1:26" ht="15.75"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row>
    <row r="23" spans="1:26" ht="15.75" customHeight="1">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row>
    <row r="24" spans="1:26" ht="15.75" customHeight="1">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1:26" ht="15.75" customHeight="1">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row>
    <row r="26" spans="1:26" ht="15.75" customHeight="1">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1:26" ht="15.75" customHeight="1">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26" ht="15.75" customHeight="1">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1:26" ht="15.75" customHeight="1">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1:26" ht="15.75" customHeight="1">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1:26" ht="15.75" customHeight="1">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1:26" ht="15.75" customHeight="1">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5.75" customHeight="1">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15.75" customHeight="1">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5.75" customHeight="1">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row>
    <row r="36" spans="1:26" ht="15.75" customHeight="1">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5.75" customHeight="1">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5.75" customHeight="1">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5.75" customHeight="1">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5.75" customHeight="1">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5.75" customHeight="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5.7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5.75" customHeight="1">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5.75" customHeight="1">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5.75" customHeight="1">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5.75" customHeight="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5.75" customHeight="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5.75" customHeight="1">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5.75" customHeight="1">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5.75" customHeight="1">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5.75" customHeight="1">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5.75" customHeight="1">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5.75" customHeight="1">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5.75" customHeight="1">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5.75" customHeight="1">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5.75" customHeight="1">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5.75" customHeight="1">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5.75" customHeight="1">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5.75" customHeight="1">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5.75" customHeight="1">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5.75" customHeight="1">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5.75" customHeight="1">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5.75" customHeight="1">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5.75" customHeight="1">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5.75" customHeight="1">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5.75" customHeight="1">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5.75" customHeight="1">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5.75" customHeight="1">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5.75" customHeight="1">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5.75" customHeight="1">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5.75" customHeight="1">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5.75" customHeight="1">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5.75" customHeight="1">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5.75" customHeight="1">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5.75" customHeight="1">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5.75" customHeight="1">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5.75" customHeight="1">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5.75" customHeight="1">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5.75" customHeight="1">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5.75" customHeight="1">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5.75" customHeight="1">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5.75" customHeight="1">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5.75" customHeight="1">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5.75" customHeight="1">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5.75" customHeight="1">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5.75" customHeight="1">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5.75" customHeight="1">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5.75" customHeight="1">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5.75" customHeight="1">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5.75" customHeight="1">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5.75" customHeight="1">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5.75" customHeight="1">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5.75" customHeight="1">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5.75" customHeight="1">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5.75" customHeight="1">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5.75" customHeight="1">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5.75" customHeight="1">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5.75" customHeight="1">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5.75" customHeight="1">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5.75" customHeight="1">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5.75" customHeight="1">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5.75" customHeight="1">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5.75" customHeight="1">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5.75" customHeight="1">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5.7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5.75" customHeight="1">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5.75" customHeight="1">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5.75" customHeight="1">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5.75" customHeight="1">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5.75" customHeight="1">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5.75" customHeight="1">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5.75" customHeight="1">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5.75" customHeight="1">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5.75" customHeight="1">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5.75" customHeight="1">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5.75" customHeight="1">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5.75" customHeight="1">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5.75" customHeight="1">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5.75" customHeight="1">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5.75" customHeight="1">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5.75" customHeight="1">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5.75" customHeight="1">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5.75" customHeight="1">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5.75" customHeight="1">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5.75" customHeight="1">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5.75" customHeight="1">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5.75" customHeight="1">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5.75" customHeight="1">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5.75" customHeight="1">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5.75" customHeight="1">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5.75" customHeight="1">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5.75" customHeight="1">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5.75" customHeight="1">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5.75" customHeight="1">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5.75" customHeight="1">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5.75" customHeight="1">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5.75" customHeight="1">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5.75" customHeight="1">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5.75" customHeight="1">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5.75" customHeight="1">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5.75" customHeight="1">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5.75" customHeight="1">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5.75" customHeight="1">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5.75" customHeight="1">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5.75" customHeight="1">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5.75" customHeight="1">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5.75" customHeight="1">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5.75" customHeight="1">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5.75" customHeight="1">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5.75" customHeight="1">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5.75" customHeight="1">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5.75" customHeight="1">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5.75" customHeight="1">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5.75" customHeight="1">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5.75" customHeight="1">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5.75" customHeight="1">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5.75" customHeight="1">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5.75" customHeight="1">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5.75" customHeight="1">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5.75" customHeight="1">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5.75" customHeight="1">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5.75" customHeight="1">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5.75" customHeight="1">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5.75" customHeight="1">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5.75" customHeight="1">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5.75" customHeight="1">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5.75" customHeight="1">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5.75" customHeight="1">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5.75" customHeight="1">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5.75" customHeight="1">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5.75" customHeight="1">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5.75" customHeight="1">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5.75" customHeight="1">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5.75" customHeight="1">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5.75" customHeight="1">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5.75" customHeight="1">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5.75" customHeight="1">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5.75" customHeight="1">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5.75" customHeight="1">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5.75" customHeight="1">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5.75" customHeight="1">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5.75" customHeight="1">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5.75" customHeight="1">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5.75" customHeight="1">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5.75" customHeight="1">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5.75" customHeight="1">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5.75" customHeight="1">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5.75" customHeight="1">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5.75" customHeight="1">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5.75" customHeight="1">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5.75" customHeight="1">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5.75" customHeight="1">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5.75" customHeight="1">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5.75" customHeight="1">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5.75" customHeight="1">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5.75" customHeight="1">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5.75" customHeight="1">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5.75" customHeight="1">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5.75" customHeight="1">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5.75" customHeight="1">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5.75" customHeight="1">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5.75" customHeight="1">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5.75" customHeight="1">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5.75" customHeight="1">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5.75" customHeight="1">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5.75" customHeight="1">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5.75" customHeight="1">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5.75" customHeight="1">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5.75" customHeight="1">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5.75" customHeight="1">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5.75" customHeight="1">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5.75" customHeight="1">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5.75" customHeight="1">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5.75" customHeight="1">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5.75" customHeight="1">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5.75" customHeight="1">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5.75" customHeight="1">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5.75" customHeight="1">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5.75" customHeight="1">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5.75" customHeight="1">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5.75" customHeight="1">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5.75" customHeight="1">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5.75" customHeight="1">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5.75" customHeight="1">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5.75" customHeight="1">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5.75" customHeight="1">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5.75" customHeight="1">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5.75" customHeight="1">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5.75" customHeight="1">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5.75" customHeight="1">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5.75" customHeight="1">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5.75" customHeight="1">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5.75" customHeight="1">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5.75" customHeight="1">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5.75" customHeight="1">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5.75" customHeight="1">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5.75" customHeight="1">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5.75" customHeight="1">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5.75" customHeight="1">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5.75" customHeight="1">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5.75" customHeight="1">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5.75" customHeight="1">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5.75" customHeight="1">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5.75" customHeight="1">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5.75" customHeight="1">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5.75" customHeight="1">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5.75" customHeight="1">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5.75" customHeight="1">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5.75" customHeight="1">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5.75" customHeight="1">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5.75" customHeight="1">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5.75" customHeight="1">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5.75" customHeight="1">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5.75" customHeight="1">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5.75" customHeight="1">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5.75" customHeight="1">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5.75" customHeight="1">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5.75" customHeight="1">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5.75" customHeight="1">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5.75" customHeight="1">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5.75" customHeight="1">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5.75" customHeight="1">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5.75" customHeight="1">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5.75" customHeight="1">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5.75" customHeight="1">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5.75" customHeight="1">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5.75" customHeight="1">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5.75" customHeight="1">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5.75" customHeight="1">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5.75" customHeight="1">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5.75" customHeight="1">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5.75" customHeight="1">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5.75" customHeight="1">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5.75" customHeight="1">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5.75" customHeight="1">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5.75" customHeight="1">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5.75" customHeight="1">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5.75" customHeight="1">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5.75" customHeight="1">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5.75" customHeight="1">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5.75" customHeight="1">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5.75" customHeight="1">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5.75" customHeight="1">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5.75" customHeight="1">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5.75" customHeight="1">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5.75" customHeight="1">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5.75" customHeight="1">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5.75" customHeight="1">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5.75" customHeight="1">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5.75" customHeight="1">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5.75" customHeight="1">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5.75" customHeight="1">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5.75" customHeight="1">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5.75" customHeight="1">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5.75" customHeight="1">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5.75" customHeight="1">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5.75" customHeight="1">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5.75" customHeight="1">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5.75" customHeight="1">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5.75" customHeight="1">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5.75" customHeight="1">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5.75" customHeight="1">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5.75" customHeight="1">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5.75" customHeight="1">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5.75" customHeight="1">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5.75" customHeight="1">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5.75" customHeight="1">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5.75" customHeight="1">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5.75" customHeight="1">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5.75" customHeight="1">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5.75" customHeight="1">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5.75" customHeight="1">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5.75" customHeight="1">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5.75" customHeight="1">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5.75" customHeight="1">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5.75" customHeight="1">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5.75" customHeight="1">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5.75" customHeight="1">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5.75" customHeight="1">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5.75" customHeight="1">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5.75" customHeight="1">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5.75" customHeight="1">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5.75" customHeight="1">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5.75" customHeight="1">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5.75" customHeight="1">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5.75" customHeight="1">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5.75" customHeight="1">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5.75" customHeight="1">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5.75" customHeight="1">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5.75" customHeight="1">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5.75" customHeight="1">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5.75" customHeight="1">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5.75" customHeight="1">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5.75" customHeight="1">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5.75" customHeight="1">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5.75" customHeight="1">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5.75" customHeight="1">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5.75" customHeight="1">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5.75" customHeight="1">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5.75" customHeight="1">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5.75" customHeight="1">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5.75" customHeight="1">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5.75" customHeight="1">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5.75" customHeight="1">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5.75" customHeight="1">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5.75" customHeight="1">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5.75" customHeight="1">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5.75" customHeight="1">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5.75" customHeight="1">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5.75" customHeight="1">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5.75" customHeight="1">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5.75" customHeight="1">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5.75" customHeight="1">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5.75" customHeight="1">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5.75" customHeight="1">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5.75" customHeight="1">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5.75" customHeight="1">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5.75" customHeight="1">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5.75" customHeight="1">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5.75" customHeight="1">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5.75" customHeight="1">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5.75" customHeight="1">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5.75" customHeight="1">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5.75" customHeight="1">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5.75" customHeight="1">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5.75" customHeight="1">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5.75" customHeight="1">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5.75" customHeight="1">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5.75" customHeight="1">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5.75" customHeight="1">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5.75" customHeight="1">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5.75" customHeight="1">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5.75" customHeight="1">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5.75" customHeight="1">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5.75" customHeight="1">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5.75" customHeight="1">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5.75" customHeight="1">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5.75" customHeight="1">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5.75" customHeight="1">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5.75" customHeight="1">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5.75" customHeight="1">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5.75" customHeight="1">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5.75" customHeight="1">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5.75" customHeight="1">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5.75" customHeight="1">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5.75" customHeight="1">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5.75" customHeight="1">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5.75" customHeight="1">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5.75" customHeight="1">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5.75" customHeight="1">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5.75" customHeight="1">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5.75" customHeight="1">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5.75" customHeight="1">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5.75" customHeight="1">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5.75" customHeight="1">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5.75" customHeight="1">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5.75" customHeight="1">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5.75" customHeight="1">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5.75" customHeight="1">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5.75" customHeight="1">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5.75" customHeight="1">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5.75" customHeight="1">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5.75" customHeight="1">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5.75" customHeight="1">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5.75" customHeight="1">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5.75" customHeight="1">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5.75" customHeight="1">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5.75" customHeight="1">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5.75" customHeight="1">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5.75" customHeight="1">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5.75" customHeight="1">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5.75" customHeight="1">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5.75" customHeight="1">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5.75" customHeight="1">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5.75" customHeight="1">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5.75" customHeight="1">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5.75" customHeight="1">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5.75" customHeight="1">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5.75" customHeight="1">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5.75" customHeight="1">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5.75" customHeight="1">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5.75" customHeight="1">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5.75" customHeight="1">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5.75" customHeight="1">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5.75" customHeight="1">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5.75" customHeight="1">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5.75" customHeight="1">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5.75" customHeight="1">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5.75" customHeight="1">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5.75" customHeight="1">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5.75" customHeight="1">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5.75" customHeight="1">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5.75" customHeight="1">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5.75" customHeight="1">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5.75" customHeight="1">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5.75" customHeight="1">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5.75" customHeight="1">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5.75" customHeight="1">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5.75" customHeight="1">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5.75" customHeight="1">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5.75" customHeight="1">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5.75" customHeight="1">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5.75" customHeight="1">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5.75" customHeight="1">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5.75" customHeight="1">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5.75" customHeight="1">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5.75" customHeight="1">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5.75" customHeight="1">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5.75" customHeight="1">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5.75" customHeight="1">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5.75" customHeight="1">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5.75" customHeight="1">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5.75" customHeight="1">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5.75" customHeight="1">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5.75" customHeight="1">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5.75" customHeight="1">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5.75" customHeight="1">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5.75" customHeight="1">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5.75" customHeight="1">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5.75" customHeight="1">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5.75" customHeight="1">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5.75" customHeight="1">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5.75" customHeight="1">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5.75" customHeight="1">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5.75" customHeight="1">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5.75" customHeight="1">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5.75" customHeight="1">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5.75" customHeight="1">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5.75" customHeight="1">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5.75" customHeight="1">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5.75" customHeight="1">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5.75" customHeight="1">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5.75" customHeight="1">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5.75" customHeight="1">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5.75" customHeight="1">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5.75" customHeight="1">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5.75" customHeight="1">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5.75" customHeight="1">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5.75" customHeight="1">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5.75" customHeight="1">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5.75" customHeight="1">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5.75" customHeight="1">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5.75" customHeight="1">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5.75" customHeight="1">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5.75" customHeight="1">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5.75" customHeight="1">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5.75" customHeight="1">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5.75" customHeight="1">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5.75" customHeight="1">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5.75" customHeight="1">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5.75" customHeight="1">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5.75" customHeight="1">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5.75" customHeight="1">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5.75" customHeight="1">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5.75" customHeight="1">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5.75" customHeight="1">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5.75" customHeight="1">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5.75" customHeight="1">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5.75" customHeight="1">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5.75" customHeight="1">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5.75" customHeight="1">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5.75" customHeight="1">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5.75" customHeight="1">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5.75" customHeight="1">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5.75" customHeight="1">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5.75" customHeight="1">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5.75" customHeight="1">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5.75" customHeight="1">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5.75" customHeight="1">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5.75" customHeight="1">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5.75" customHeight="1">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5.75" customHeight="1">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5.75" customHeight="1">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5.75" customHeight="1">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5.75" customHeight="1">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5.75" customHeight="1">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5.75" customHeight="1">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5.75" customHeight="1">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5.75" customHeight="1">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5.75" customHeight="1">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5.75" customHeight="1">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5.75" customHeight="1">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5.75" customHeight="1">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5.75" customHeight="1">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5.75" customHeight="1">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5.75" customHeight="1">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5.75" customHeight="1">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5.75" customHeight="1">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5.75" customHeight="1">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5.75" customHeight="1">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5.75" customHeight="1">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5.75" customHeight="1">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5.75" customHeight="1">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5.75" customHeight="1">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5.75" customHeight="1">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5.75" customHeight="1">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5.75" customHeight="1">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5.75" customHeight="1">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5.75" customHeight="1">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5.75" customHeight="1">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5.75" customHeight="1">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5.75" customHeight="1">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5.75" customHeight="1">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5.75" customHeight="1">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5.75" customHeight="1">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5.75" customHeight="1">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5.75" customHeight="1">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5.75" customHeight="1">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5.75" customHeight="1">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5.75" customHeight="1">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5.75" customHeight="1">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5.75" customHeight="1">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5.75" customHeight="1">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5.75" customHeight="1">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5.75" customHeight="1">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5.75" customHeight="1">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5.75" customHeight="1">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5.75" customHeight="1">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5.75" customHeight="1">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5.75" customHeight="1">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5.75" customHeight="1">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5.75" customHeight="1">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5.75" customHeight="1">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5.75" customHeight="1">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5.75" customHeight="1">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5.75" customHeight="1">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5.75" customHeight="1">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5.75" customHeight="1">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5.75" customHeight="1">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5.75" customHeight="1">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5.75" customHeight="1">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5.75" customHeight="1">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5.75" customHeight="1">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5.75" customHeight="1">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5.75" customHeight="1">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5.75" customHeight="1">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5.75" customHeight="1">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5.75" customHeight="1">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5.75" customHeight="1">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5.75" customHeight="1">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5.75" customHeight="1">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5.75" customHeight="1">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5.75" customHeight="1">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5.75" customHeight="1">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5.75" customHeight="1">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5.75" customHeight="1">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5.75" customHeight="1">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5.75" customHeight="1">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5.75" customHeight="1">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5.75" customHeight="1">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5.75" customHeight="1">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5.75" customHeight="1">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5.75" customHeight="1">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5.75" customHeight="1">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5.75" customHeight="1">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5.75" customHeight="1">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5.75" customHeight="1">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5.75" customHeight="1">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5.75" customHeight="1">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5.75" customHeight="1">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5.75" customHeight="1">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5.75" customHeight="1">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5.75" customHeight="1">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5.75" customHeight="1">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5.75" customHeight="1">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5.75" customHeight="1">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5.75" customHeight="1">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5.75" customHeight="1">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5.75" customHeight="1">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5.75" customHeight="1">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5.75" customHeight="1">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5.75" customHeight="1">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5.75" customHeight="1">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5.75" customHeight="1">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5.75" customHeight="1">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5.75" customHeight="1">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5.75" customHeight="1">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5.75" customHeight="1">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5.75" customHeight="1">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5.75" customHeight="1">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5.75" customHeight="1">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5.75" customHeight="1">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5.75" customHeight="1">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5.75" customHeight="1">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5.75" customHeight="1">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5.75" customHeight="1">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5.75" customHeight="1">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5.75" customHeight="1">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5.75" customHeight="1">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5.75" customHeight="1">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5.75" customHeight="1">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5.75" customHeight="1">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5.75" customHeight="1">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5.75" customHeight="1">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5.75" customHeight="1">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5.75" customHeight="1">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5.75" customHeight="1">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5.75" customHeight="1">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5.75" customHeight="1">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5.75" customHeight="1">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5.75" customHeight="1">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5.75" customHeight="1">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5.75" customHeight="1">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5.75" customHeight="1">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5.75" customHeight="1">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5.75" customHeight="1">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5.75" customHeight="1">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5.75" customHeight="1">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5.75" customHeight="1">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5.75" customHeight="1">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5.75" customHeight="1">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5.75" customHeight="1">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5.75" customHeight="1">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5.75" customHeight="1">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5.75" customHeight="1">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5.75" customHeight="1">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5.75" customHeight="1">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5.75" customHeight="1">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5.75" customHeight="1">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5.75" customHeight="1">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5.75" customHeight="1">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5.75" customHeight="1">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5.75" customHeight="1">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5.75" customHeight="1">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5.75" customHeight="1">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5.75" customHeight="1">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5.75" customHeight="1">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5.75" customHeight="1">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5.75" customHeight="1">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5.75" customHeight="1">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5.75" customHeight="1">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5.75" customHeight="1">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5.75" customHeight="1">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5.75" customHeight="1">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5.75" customHeight="1">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5.75" customHeight="1">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5.75" customHeight="1">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5.75" customHeight="1">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5.75" customHeight="1">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5.75" customHeight="1">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5.75" customHeight="1">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5.75" customHeight="1">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5.75" customHeight="1">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5.75" customHeight="1">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5.75" customHeight="1">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5.75" customHeight="1">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5.75" customHeight="1">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5.75" customHeight="1">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5.75" customHeight="1">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5.75" customHeight="1">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5.75" customHeight="1">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5.75" customHeight="1">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5.75" customHeight="1">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5.75" customHeight="1">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5.75" customHeight="1">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5.75" customHeight="1">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5.75" customHeight="1">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5.75" customHeight="1">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5.75" customHeight="1">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5.75" customHeight="1">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5.75" customHeight="1">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5.75" customHeight="1">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5.75" customHeight="1">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5.75" customHeight="1">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5.75" customHeight="1">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5.75" customHeight="1">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5.75" customHeight="1">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5.75" customHeight="1">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5.75" customHeight="1">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5.75" customHeight="1">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5.75" customHeight="1">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5.75" customHeight="1">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5.75" customHeight="1">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5.75" customHeight="1">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5.75" customHeight="1">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5.75" customHeight="1">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5.75" customHeight="1">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5.75" customHeight="1">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5.75" customHeight="1">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5.75" customHeight="1">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5.75" customHeight="1">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5.75" customHeight="1">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5.75" customHeight="1">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5.75" customHeight="1">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5.75" customHeight="1">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5.75" customHeight="1">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5.75" customHeight="1">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5.75" customHeight="1">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5.75" customHeight="1">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5.75" customHeight="1">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5.75" customHeight="1">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5.75" customHeight="1">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5.75" customHeight="1">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5.75" customHeight="1">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5.75" customHeight="1">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5.75" customHeight="1">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5.75" customHeight="1">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5.75" customHeight="1">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5.75" customHeight="1">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5.75" customHeight="1">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5.75" customHeight="1">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5.75" customHeight="1">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5.75" customHeight="1">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5.75" customHeight="1">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5.75" customHeight="1">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5.75" customHeight="1">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5.75" customHeight="1">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5.75" customHeight="1">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5.75" customHeight="1">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5.75" customHeight="1">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5.75" customHeight="1">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5.75" customHeight="1">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5.75" customHeight="1">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5.75" customHeight="1">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5.75" customHeight="1">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5.75" customHeight="1">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5.75" customHeight="1">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5.75" customHeight="1">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5.75" customHeight="1">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5.75" customHeight="1">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5.75" customHeight="1">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5.75" customHeight="1">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5.75" customHeight="1">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5.75" customHeight="1">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5.75" customHeight="1">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5.75" customHeight="1">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5.75" customHeight="1">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5.75" customHeight="1">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5.75" customHeight="1">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5.75" customHeight="1">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5.75" customHeight="1">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5.75" customHeight="1">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5.75" customHeight="1">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5.75" customHeight="1">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5.75" customHeight="1">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5.75" customHeight="1">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5.75" customHeight="1">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5.75" customHeight="1">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5.75" customHeight="1">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5.75" customHeight="1">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5.75" customHeight="1">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5.75" customHeight="1">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5.75" customHeight="1">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5.75" customHeight="1">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5.75" customHeight="1">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5.75" customHeight="1">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5.75" customHeight="1">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5.75" customHeight="1">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5.75" customHeight="1">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5.75" customHeight="1">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5.75" customHeight="1">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5.75" customHeight="1">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5.75" customHeight="1">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5.75" customHeight="1">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5.75" customHeight="1">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5.75" customHeight="1">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5.75" customHeight="1">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5.75" customHeight="1">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5.75" customHeight="1">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5.75" customHeight="1">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5.75" customHeight="1">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5.75" customHeight="1">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5.75" customHeight="1">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5.75" customHeight="1">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5.75" customHeight="1">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5.75" customHeight="1">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5.75" customHeight="1">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5.75" customHeight="1">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5.75" customHeight="1">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5.75" customHeight="1">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5.75" customHeight="1">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5.75" customHeight="1">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5.75" customHeight="1">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5.75" customHeight="1">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5.75" customHeight="1">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5.75" customHeight="1">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5.75" customHeight="1">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5.75" customHeight="1">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5.75" customHeight="1">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5.75" customHeight="1">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5.75" customHeight="1">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5.75" customHeight="1">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5.75" customHeight="1">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5.75" customHeight="1">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5.75" customHeight="1">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5.75" customHeight="1">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5.75" customHeight="1">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5.75" customHeight="1">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5.75" customHeight="1">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5.75" customHeight="1">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5.75" customHeight="1">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5.75" customHeight="1">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5.75" customHeight="1">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5.75" customHeight="1">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5.75" customHeight="1">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5.75" customHeight="1">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5.75" customHeight="1">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5.75" customHeight="1">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5.75" customHeight="1">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5.75" customHeight="1">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5.75" customHeight="1">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5.75" customHeight="1">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5.75" customHeight="1">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5.75" customHeight="1">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5.75" customHeight="1">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5.75" customHeight="1">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5.75" customHeight="1">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5.75" customHeight="1">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5.75" customHeight="1">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5.75" customHeight="1">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5.75" customHeight="1">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5.75" customHeight="1">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5.75" customHeight="1">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5.75" customHeight="1">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5.75" customHeight="1">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5.75" customHeight="1">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5.75" customHeight="1">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5.75" customHeight="1">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5.75" customHeight="1">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sheetData>
  <mergeCells count="4">
    <mergeCell ref="D15:G15"/>
    <mergeCell ref="D16:G16"/>
    <mergeCell ref="A3:O3"/>
    <mergeCell ref="D14:G14"/>
  </mergeCells>
  <pageMargins left="0.7" right="0.7" top="0.75" bottom="0.75" header="0" footer="0"/>
  <pageSetup fitToHeight="0" orientation="landscape"/>
  <headerFooter>
    <oddFooter>&amp;LContractor_____________________&amp;RSupervisor_________________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38"/>
  <sheetViews>
    <sheetView topLeftCell="F1" workbookViewId="0">
      <selection activeCell="H107" sqref="H107"/>
    </sheetView>
  </sheetViews>
  <sheetFormatPr defaultColWidth="14.44140625" defaultRowHeight="15" customHeight="1"/>
  <cols>
    <col min="1" max="1" width="7.44140625" hidden="1" customWidth="1"/>
    <col min="2" max="2" width="7.109375" hidden="1" customWidth="1"/>
    <col min="3" max="3" width="10.44140625" hidden="1" customWidth="1"/>
    <col min="4" max="4" width="46.44140625" hidden="1" customWidth="1"/>
    <col min="5" max="5" width="8.5546875" hidden="1" customWidth="1"/>
    <col min="6" max="8" width="8.5546875" customWidth="1"/>
    <col min="9" max="9" width="25.109375" customWidth="1"/>
    <col min="10" max="10" width="8.5546875" customWidth="1"/>
    <col min="11" max="11" width="27.109375" customWidth="1"/>
    <col min="12" max="17" width="8.5546875" customWidth="1"/>
  </cols>
  <sheetData>
    <row r="1" spans="1:17" ht="14.4">
      <c r="A1" s="36"/>
      <c r="B1" s="36"/>
      <c r="C1" s="36"/>
      <c r="D1" s="36" t="s">
        <v>15</v>
      </c>
      <c r="E1" s="37"/>
      <c r="F1" s="54"/>
      <c r="G1" s="54"/>
      <c r="H1" s="54"/>
      <c r="I1" s="37"/>
      <c r="J1" s="37"/>
      <c r="K1" s="37"/>
      <c r="L1" s="37"/>
      <c r="M1" s="37"/>
      <c r="N1" s="37"/>
      <c r="O1" s="37"/>
      <c r="P1" s="37"/>
      <c r="Q1" s="37"/>
    </row>
    <row r="2" spans="1:17" ht="15.75" customHeight="1">
      <c r="A2" s="35"/>
      <c r="B2" s="35"/>
      <c r="C2" s="38"/>
      <c r="D2" s="35"/>
      <c r="F2" s="55" t="s">
        <v>98</v>
      </c>
      <c r="G2" s="55" t="s">
        <v>99</v>
      </c>
      <c r="H2" s="55" t="s">
        <v>100</v>
      </c>
    </row>
    <row r="3" spans="1:17" ht="15.75" customHeight="1">
      <c r="A3" s="35"/>
      <c r="B3" s="35"/>
      <c r="C3" s="35"/>
      <c r="D3" s="48" t="s">
        <v>78</v>
      </c>
      <c r="F3" s="58">
        <v>1</v>
      </c>
      <c r="G3" s="58">
        <v>5.0599999999999996</v>
      </c>
      <c r="H3" s="58"/>
      <c r="I3" s="59" t="s">
        <v>93</v>
      </c>
      <c r="K3" t="s">
        <v>259</v>
      </c>
      <c r="L3">
        <f>((38+2)+17.6+(30.16+2)+6.4+6+1.4+9.6)*1</f>
        <v>113.16</v>
      </c>
    </row>
    <row r="4" spans="1:17" ht="15.75" customHeight="1">
      <c r="A4" s="35">
        <v>1</v>
      </c>
      <c r="B4" s="35">
        <v>5</v>
      </c>
      <c r="C4" s="35"/>
      <c r="D4" s="35" t="s">
        <v>70</v>
      </c>
      <c r="F4" s="56"/>
      <c r="G4" s="62">
        <v>4.0999999999999996</v>
      </c>
      <c r="H4" s="56"/>
      <c r="I4" s="60"/>
      <c r="K4" t="s">
        <v>196</v>
      </c>
      <c r="L4">
        <f>(SUM(G3:G130)-G130-G129-G127-G27-G28)*2*2.7</f>
        <v>1807.4880000000003</v>
      </c>
    </row>
    <row r="5" spans="1:17" ht="15.75" customHeight="1" thickBot="1">
      <c r="A5" s="49"/>
      <c r="B5" s="49">
        <v>2</v>
      </c>
      <c r="C5" s="49">
        <f>PRODUCT(A4:B5)</f>
        <v>10</v>
      </c>
      <c r="D5" s="35"/>
      <c r="F5" s="55"/>
      <c r="G5" s="55"/>
      <c r="H5" s="57">
        <f>G3*G4*F3</f>
        <v>20.745999999999995</v>
      </c>
      <c r="K5" t="s">
        <v>197</v>
      </c>
      <c r="L5">
        <f>(((G27+G28+G126+G129)*2)+G133)*3.5</f>
        <v>697.62</v>
      </c>
    </row>
    <row r="6" spans="1:17" ht="15.75" customHeight="1" thickTop="1">
      <c r="A6" s="35">
        <v>2</v>
      </c>
      <c r="B6" s="35">
        <v>1.5</v>
      </c>
      <c r="C6" s="35"/>
      <c r="D6" s="35"/>
      <c r="F6" s="58">
        <v>1</v>
      </c>
      <c r="G6" s="61">
        <v>4.0999999999999996</v>
      </c>
      <c r="H6" s="58"/>
      <c r="I6" s="59" t="s">
        <v>94</v>
      </c>
      <c r="K6" t="s">
        <v>202</v>
      </c>
      <c r="L6">
        <f>(G134+G135)*3.5</f>
        <v>224.42000000000002</v>
      </c>
    </row>
    <row r="7" spans="1:17" ht="15.75" customHeight="1">
      <c r="A7" s="49"/>
      <c r="B7" s="49">
        <v>3</v>
      </c>
      <c r="C7" s="49">
        <f>PRODUCT(A6:B7)</f>
        <v>9</v>
      </c>
      <c r="D7" s="35"/>
      <c r="F7" s="56"/>
      <c r="G7" s="62">
        <v>3.2</v>
      </c>
      <c r="H7" s="56"/>
      <c r="I7" s="60"/>
      <c r="K7" t="s">
        <v>205</v>
      </c>
      <c r="L7">
        <f>G136*3.5</f>
        <v>49.28</v>
      </c>
    </row>
    <row r="8" spans="1:17" ht="15.75" customHeight="1" thickBot="1">
      <c r="A8" s="35"/>
      <c r="B8" s="35"/>
      <c r="C8" s="50">
        <f>SUM(C3:C7)</f>
        <v>19</v>
      </c>
      <c r="D8" s="35" t="s">
        <v>65</v>
      </c>
      <c r="F8" s="55"/>
      <c r="G8" s="55"/>
      <c r="H8" s="57">
        <f>G6*G7*F6</f>
        <v>13.12</v>
      </c>
      <c r="K8" t="s">
        <v>206</v>
      </c>
    </row>
    <row r="9" spans="1:17" ht="15.75" customHeight="1" thickTop="1">
      <c r="A9" s="35"/>
      <c r="B9" s="35"/>
      <c r="C9" s="35"/>
      <c r="D9" s="35"/>
      <c r="F9" s="58">
        <v>1</v>
      </c>
      <c r="G9" s="61">
        <v>4.0999999999999996</v>
      </c>
      <c r="H9" s="58"/>
      <c r="I9" s="59" t="s">
        <v>95</v>
      </c>
      <c r="K9" t="s">
        <v>207</v>
      </c>
      <c r="L9">
        <f>SUM(H5:H131)</f>
        <v>732.98220000000015</v>
      </c>
    </row>
    <row r="10" spans="1:17" ht="15.75" customHeight="1">
      <c r="A10" s="35"/>
      <c r="B10" s="35"/>
      <c r="C10" s="35"/>
      <c r="D10" s="48" t="s">
        <v>68</v>
      </c>
      <c r="F10" s="56"/>
      <c r="G10" s="62">
        <v>3.9</v>
      </c>
      <c r="H10" s="56"/>
      <c r="I10" s="60"/>
      <c r="K10" t="s">
        <v>216</v>
      </c>
      <c r="L10">
        <f>SUM(G3:G121)-G39-G72-G73-G87-G93-G96-G105-G106</f>
        <v>295.71999999999997</v>
      </c>
    </row>
    <row r="11" spans="1:17" ht="15.75" customHeight="1" thickBot="1">
      <c r="A11" s="35"/>
      <c r="B11" s="35"/>
      <c r="C11" s="35"/>
      <c r="D11" s="52" t="s">
        <v>67</v>
      </c>
      <c r="F11" s="55"/>
      <c r="G11" s="55"/>
      <c r="H11" s="57">
        <f>G9*G10*F9</f>
        <v>15.989999999999998</v>
      </c>
    </row>
    <row r="12" spans="1:17" ht="15.75" customHeight="1" thickTop="1">
      <c r="A12" s="35"/>
      <c r="B12" s="35"/>
      <c r="C12" s="35"/>
      <c r="D12" s="35"/>
      <c r="F12" s="58">
        <v>1</v>
      </c>
      <c r="G12" s="61">
        <v>4.0999999999999996</v>
      </c>
      <c r="H12" s="58"/>
      <c r="I12" s="59" t="s">
        <v>96</v>
      </c>
    </row>
    <row r="13" spans="1:17" ht="15.75" customHeight="1">
      <c r="A13" s="41">
        <v>4</v>
      </c>
      <c r="B13" s="35">
        <v>3</v>
      </c>
      <c r="C13" s="35"/>
      <c r="D13" s="35"/>
      <c r="F13" s="56"/>
      <c r="G13" s="62">
        <v>4</v>
      </c>
      <c r="H13" s="56"/>
      <c r="I13" s="60"/>
    </row>
    <row r="14" spans="1:17" ht="15.75" customHeight="1" thickBot="1">
      <c r="A14" s="49"/>
      <c r="B14" s="49">
        <v>18.5</v>
      </c>
      <c r="C14" s="49">
        <f>PRODUCT(A13:B14)</f>
        <v>222</v>
      </c>
      <c r="D14" s="35" t="s">
        <v>75</v>
      </c>
      <c r="F14" s="55"/>
      <c r="G14" s="55"/>
      <c r="H14" s="57">
        <f>G12*G13*F12</f>
        <v>16.399999999999999</v>
      </c>
    </row>
    <row r="15" spans="1:17" ht="15.75" customHeight="1" thickTop="1">
      <c r="A15" s="35"/>
      <c r="B15" s="35"/>
      <c r="C15" s="35"/>
      <c r="D15" s="35"/>
      <c r="F15" s="58">
        <v>1</v>
      </c>
      <c r="G15" s="61">
        <v>4.0999999999999996</v>
      </c>
      <c r="H15" s="58"/>
      <c r="I15" s="59" t="s">
        <v>97</v>
      </c>
    </row>
    <row r="16" spans="1:17" ht="15.75" customHeight="1">
      <c r="A16" s="41">
        <v>2</v>
      </c>
      <c r="B16" s="35">
        <v>2</v>
      </c>
      <c r="C16" s="35"/>
      <c r="D16" s="35"/>
      <c r="F16" s="56"/>
      <c r="G16" s="62">
        <v>4</v>
      </c>
      <c r="H16" s="56"/>
      <c r="I16" s="60"/>
    </row>
    <row r="17" spans="1:10" ht="15.75" customHeight="1" thickBot="1">
      <c r="A17" s="49"/>
      <c r="B17" s="49">
        <v>18.5</v>
      </c>
      <c r="C17" s="49">
        <f>PRODUCT(A16:B17)</f>
        <v>74</v>
      </c>
      <c r="D17" s="35" t="s">
        <v>79</v>
      </c>
      <c r="F17" s="55"/>
      <c r="G17" s="55"/>
      <c r="H17" s="57">
        <f>G15*G16*F15</f>
        <v>16.399999999999999</v>
      </c>
    </row>
    <row r="18" spans="1:10" ht="15.75" customHeight="1" thickTop="1">
      <c r="A18" s="35"/>
      <c r="B18" s="35"/>
      <c r="C18" s="35"/>
      <c r="D18" s="35"/>
      <c r="F18" s="58">
        <v>1</v>
      </c>
      <c r="G18" s="61">
        <v>4.0999999999999996</v>
      </c>
      <c r="H18" s="58"/>
      <c r="I18" s="63" t="s">
        <v>101</v>
      </c>
    </row>
    <row r="19" spans="1:10" ht="15.75" customHeight="1">
      <c r="A19" s="251">
        <v>2</v>
      </c>
      <c r="B19" s="35">
        <v>3</v>
      </c>
      <c r="C19" s="35"/>
      <c r="D19" s="35"/>
      <c r="F19" s="56"/>
      <c r="G19" s="62">
        <v>2.2000000000000002</v>
      </c>
      <c r="H19" s="56"/>
      <c r="I19" s="60"/>
    </row>
    <row r="20" spans="1:10" ht="15.75" customHeight="1" thickBot="1">
      <c r="A20" s="252"/>
      <c r="B20" s="49">
        <v>3</v>
      </c>
      <c r="C20" s="49">
        <f>PRODUCT(A19:B20)</f>
        <v>18</v>
      </c>
      <c r="D20" s="35" t="s">
        <v>69</v>
      </c>
      <c r="F20" s="55"/>
      <c r="G20" s="55"/>
      <c r="H20" s="57">
        <f>G18*G19*F18</f>
        <v>9.02</v>
      </c>
    </row>
    <row r="21" spans="1:10" ht="15.75" customHeight="1" thickTop="1">
      <c r="A21" s="35"/>
      <c r="B21" s="35"/>
      <c r="C21" s="35"/>
      <c r="D21" s="35" t="s">
        <v>66</v>
      </c>
      <c r="F21" s="58">
        <v>1</v>
      </c>
      <c r="G21" s="61">
        <v>4.0999999999999996</v>
      </c>
      <c r="H21" s="58"/>
      <c r="I21" s="59" t="s">
        <v>102</v>
      </c>
    </row>
    <row r="22" spans="1:10" ht="15.75" customHeight="1">
      <c r="A22" s="251">
        <v>-16</v>
      </c>
      <c r="B22" s="35">
        <v>1.2</v>
      </c>
      <c r="C22" s="35"/>
      <c r="D22" s="35"/>
      <c r="F22" s="56"/>
      <c r="G22" s="62">
        <v>1.9</v>
      </c>
      <c r="H22" s="56"/>
      <c r="I22" s="60"/>
    </row>
    <row r="23" spans="1:10" ht="15.75" customHeight="1" thickBot="1">
      <c r="A23" s="252"/>
      <c r="B23" s="49">
        <v>2.1</v>
      </c>
      <c r="C23" s="49">
        <f>PRODUCT(A22:B23)</f>
        <v>-40.32</v>
      </c>
      <c r="D23" s="35" t="s">
        <v>73</v>
      </c>
      <c r="F23" s="55"/>
      <c r="G23" s="55"/>
      <c r="H23" s="57">
        <f>G21*G22*F21</f>
        <v>7.7899999999999991</v>
      </c>
    </row>
    <row r="24" spans="1:10" ht="15.75" customHeight="1" thickTop="1">
      <c r="A24" s="35"/>
      <c r="B24" s="35"/>
      <c r="C24" s="35"/>
      <c r="D24" s="35"/>
      <c r="F24" s="58">
        <v>1</v>
      </c>
      <c r="G24" s="61">
        <v>4.0999999999999996</v>
      </c>
      <c r="H24" s="58"/>
      <c r="I24" s="59" t="s">
        <v>103</v>
      </c>
    </row>
    <row r="25" spans="1:10" ht="15.75" customHeight="1">
      <c r="A25" s="251">
        <v>-6</v>
      </c>
      <c r="B25" s="35">
        <v>0.75</v>
      </c>
      <c r="C25" s="35"/>
      <c r="D25" s="35"/>
      <c r="F25" s="56"/>
      <c r="G25" s="62">
        <v>2.9</v>
      </c>
      <c r="H25" s="56"/>
      <c r="I25" s="60"/>
    </row>
    <row r="26" spans="1:10" ht="15.75" customHeight="1" thickBot="1">
      <c r="A26" s="252"/>
      <c r="B26" s="49">
        <v>2.1</v>
      </c>
      <c r="C26" s="49">
        <f>PRODUCT(A25:B26)</f>
        <v>-9.4500000000000011</v>
      </c>
      <c r="D26" s="35" t="s">
        <v>74</v>
      </c>
      <c r="F26" s="55"/>
      <c r="G26" s="55"/>
      <c r="H26" s="57">
        <f>G24*G25*F24</f>
        <v>11.889999999999999</v>
      </c>
    </row>
    <row r="27" spans="1:10" ht="15.75" customHeight="1" thickTop="1">
      <c r="A27" s="35"/>
      <c r="B27" s="35"/>
      <c r="C27" s="35"/>
      <c r="D27" s="35"/>
      <c r="F27" s="58">
        <v>1</v>
      </c>
      <c r="G27" s="58">
        <v>7.6</v>
      </c>
      <c r="H27" s="58"/>
      <c r="I27" s="59" t="s">
        <v>105</v>
      </c>
      <c r="J27" t="s">
        <v>195</v>
      </c>
    </row>
    <row r="28" spans="1:10" ht="15.75" customHeight="1">
      <c r="A28" s="251">
        <v>22</v>
      </c>
      <c r="B28" s="35">
        <v>10.3</v>
      </c>
      <c r="C28" s="35"/>
      <c r="D28" s="35"/>
      <c r="F28" s="56"/>
      <c r="G28" s="56">
        <v>7.9</v>
      </c>
      <c r="H28" s="56"/>
      <c r="I28" s="60"/>
    </row>
    <row r="29" spans="1:10" ht="15.75" customHeight="1" thickBot="1">
      <c r="A29" s="252"/>
      <c r="B29" s="49">
        <v>3</v>
      </c>
      <c r="C29" s="49">
        <f>PRODUCT(A28:B29)</f>
        <v>679.80000000000007</v>
      </c>
      <c r="D29" s="35" t="s">
        <v>71</v>
      </c>
      <c r="F29" s="55"/>
      <c r="G29" s="55"/>
      <c r="H29" s="57">
        <f>G27*G28*F27</f>
        <v>60.04</v>
      </c>
    </row>
    <row r="30" spans="1:10" ht="15.75" customHeight="1" thickTop="1">
      <c r="A30" s="35"/>
      <c r="B30" s="35"/>
      <c r="C30" s="35"/>
      <c r="D30" s="35"/>
      <c r="F30" s="58">
        <v>1</v>
      </c>
      <c r="G30" s="58">
        <v>2.0499999999999998</v>
      </c>
      <c r="H30" s="58"/>
      <c r="I30" s="59" t="s">
        <v>104</v>
      </c>
    </row>
    <row r="31" spans="1:10" ht="15.75" customHeight="1">
      <c r="A31" s="251">
        <v>-2</v>
      </c>
      <c r="B31" s="35">
        <v>0.8</v>
      </c>
      <c r="C31" s="35"/>
      <c r="D31" s="35"/>
      <c r="F31" s="56"/>
      <c r="G31" s="56">
        <v>4</v>
      </c>
      <c r="H31" s="56"/>
      <c r="I31" s="60"/>
    </row>
    <row r="32" spans="1:10" ht="15.75" customHeight="1" thickBot="1">
      <c r="A32" s="253"/>
      <c r="B32" s="49">
        <v>2.1</v>
      </c>
      <c r="C32" s="49">
        <f>PRODUCT(A31:B32)</f>
        <v>-3.3600000000000003</v>
      </c>
      <c r="D32" s="35" t="s">
        <v>72</v>
      </c>
      <c r="F32" s="55"/>
      <c r="G32" s="55"/>
      <c r="H32" s="57">
        <f>G30*G31*F30</f>
        <v>8.1999999999999993</v>
      </c>
    </row>
    <row r="33" spans="1:9" ht="15.75" customHeight="1" thickTop="1" thickBot="1">
      <c r="A33" s="40"/>
      <c r="B33" s="35"/>
      <c r="C33" s="51">
        <f>SUM(C14:C32)</f>
        <v>940.67000000000007</v>
      </c>
      <c r="D33" s="35" t="s">
        <v>65</v>
      </c>
      <c r="F33" s="58">
        <v>1</v>
      </c>
      <c r="G33" s="58">
        <v>3.6</v>
      </c>
      <c r="H33" s="58"/>
      <c r="I33" s="59" t="s">
        <v>106</v>
      </c>
    </row>
    <row r="34" spans="1:9" ht="15.75" customHeight="1" thickTop="1">
      <c r="A34" s="40"/>
      <c r="B34" s="35"/>
      <c r="C34" s="38"/>
      <c r="D34" s="35"/>
      <c r="F34" s="56"/>
      <c r="G34" s="56">
        <v>4</v>
      </c>
      <c r="H34" s="56"/>
      <c r="I34" s="60"/>
    </row>
    <row r="35" spans="1:9" ht="15.75" customHeight="1" thickBot="1">
      <c r="A35" s="40"/>
      <c r="B35" s="35"/>
      <c r="C35" s="35"/>
      <c r="D35" s="35"/>
      <c r="F35" s="55"/>
      <c r="G35" s="55"/>
      <c r="H35" s="57">
        <f>G33*G34*F33</f>
        <v>14.4</v>
      </c>
    </row>
    <row r="36" spans="1:9" ht="15.75" customHeight="1" thickTop="1">
      <c r="A36" s="35"/>
      <c r="B36" s="35"/>
      <c r="C36" s="42"/>
      <c r="D36" s="35"/>
      <c r="F36" s="58">
        <v>1</v>
      </c>
      <c r="G36" s="58">
        <v>3</v>
      </c>
      <c r="H36" s="58"/>
      <c r="I36" s="59" t="s">
        <v>107</v>
      </c>
    </row>
    <row r="37" spans="1:9" ht="15.75" customHeight="1">
      <c r="A37" s="35"/>
      <c r="B37" s="35"/>
      <c r="C37" s="35"/>
      <c r="D37" s="35"/>
      <c r="F37" s="56"/>
      <c r="G37" s="56">
        <v>2.1</v>
      </c>
      <c r="H37" s="56"/>
      <c r="I37" s="60"/>
    </row>
    <row r="38" spans="1:9" ht="15.75" customHeight="1" thickBot="1">
      <c r="A38" s="35"/>
      <c r="B38" s="35"/>
      <c r="C38" s="35"/>
      <c r="D38" s="35"/>
      <c r="F38" s="55"/>
      <c r="G38" s="55"/>
      <c r="H38" s="57">
        <f>G36*G37*F36</f>
        <v>6.3000000000000007</v>
      </c>
    </row>
    <row r="39" spans="1:9" ht="15.75" customHeight="1" thickTop="1">
      <c r="A39" s="35"/>
      <c r="B39" s="35"/>
      <c r="C39" s="35"/>
      <c r="D39" s="35"/>
      <c r="F39" s="58">
        <v>1</v>
      </c>
      <c r="G39" s="58">
        <v>1.24</v>
      </c>
      <c r="H39" s="58"/>
      <c r="I39" t="s">
        <v>108</v>
      </c>
    </row>
    <row r="40" spans="1:9" ht="15.75" customHeight="1">
      <c r="A40" s="35"/>
      <c r="B40" s="35"/>
      <c r="C40" s="35"/>
      <c r="D40" s="35"/>
      <c r="F40" s="56"/>
      <c r="G40" s="56">
        <v>1.59</v>
      </c>
      <c r="H40" s="56"/>
      <c r="I40" s="60"/>
    </row>
    <row r="41" spans="1:9" ht="15.75" customHeight="1" thickBot="1">
      <c r="A41" s="35"/>
      <c r="B41" s="35"/>
      <c r="C41" s="42"/>
      <c r="D41" s="35"/>
      <c r="F41" s="55"/>
      <c r="G41" s="55"/>
      <c r="H41" s="57">
        <f>G39*G40*F39</f>
        <v>1.9716</v>
      </c>
    </row>
    <row r="42" spans="1:9" ht="15.75" customHeight="1" thickTop="1">
      <c r="A42" s="35"/>
      <c r="B42" s="35"/>
      <c r="C42" s="35"/>
      <c r="D42" s="35"/>
      <c r="F42" s="58">
        <v>1</v>
      </c>
      <c r="G42" s="58">
        <v>4</v>
      </c>
      <c r="H42" s="58"/>
      <c r="I42" s="59" t="s">
        <v>109</v>
      </c>
    </row>
    <row r="43" spans="1:9" ht="15.75" customHeight="1">
      <c r="A43" s="35"/>
      <c r="B43" s="35"/>
      <c r="C43" s="35"/>
      <c r="D43" s="38"/>
      <c r="F43" s="56"/>
      <c r="G43" s="56">
        <v>3.9</v>
      </c>
      <c r="H43" s="56"/>
      <c r="I43" s="60"/>
    </row>
    <row r="44" spans="1:9" ht="15.75" customHeight="1" thickBot="1">
      <c r="A44" s="35"/>
      <c r="B44" s="35"/>
      <c r="C44" s="35"/>
      <c r="D44" s="35"/>
      <c r="F44" s="55"/>
      <c r="G44" s="55"/>
      <c r="H44" s="57">
        <f>G42*G43*F42</f>
        <v>15.6</v>
      </c>
    </row>
    <row r="45" spans="1:9" ht="15.75" customHeight="1" thickTop="1">
      <c r="A45" s="35"/>
      <c r="B45" s="35"/>
      <c r="C45" s="35"/>
      <c r="D45" s="35"/>
      <c r="F45" s="58">
        <v>1</v>
      </c>
      <c r="G45" s="58">
        <v>4</v>
      </c>
      <c r="H45" s="58"/>
      <c r="I45" s="59" t="s">
        <v>110</v>
      </c>
    </row>
    <row r="46" spans="1:9" ht="15.75" customHeight="1">
      <c r="A46" s="254"/>
      <c r="B46" s="35"/>
      <c r="C46" s="35"/>
      <c r="D46" s="35"/>
      <c r="F46" s="56"/>
      <c r="G46" s="56">
        <v>4</v>
      </c>
      <c r="H46" s="56"/>
      <c r="I46" s="60"/>
    </row>
    <row r="47" spans="1:9" ht="15.75" customHeight="1" thickBot="1">
      <c r="A47" s="255"/>
      <c r="B47" s="35"/>
      <c r="C47" s="43"/>
      <c r="D47" s="35"/>
      <c r="F47" s="55"/>
      <c r="G47" s="55"/>
      <c r="H47" s="57">
        <f>G45*G46*F45</f>
        <v>16</v>
      </c>
    </row>
    <row r="48" spans="1:9" ht="15.75" customHeight="1" thickTop="1">
      <c r="A48" s="254"/>
      <c r="B48" s="35"/>
      <c r="C48" s="35"/>
      <c r="D48" s="35"/>
      <c r="F48" s="58">
        <v>1</v>
      </c>
      <c r="G48" s="58">
        <v>4</v>
      </c>
      <c r="H48" s="58"/>
      <c r="I48" s="59" t="s">
        <v>96</v>
      </c>
    </row>
    <row r="49" spans="1:9" ht="15.75" customHeight="1">
      <c r="A49" s="255"/>
      <c r="B49" s="35"/>
      <c r="C49" s="43"/>
      <c r="D49" s="35"/>
      <c r="F49" s="56"/>
      <c r="G49" s="56">
        <v>3.6</v>
      </c>
      <c r="H49" s="56"/>
      <c r="I49" s="60"/>
    </row>
    <row r="50" spans="1:9" ht="15.75" customHeight="1" thickBot="1">
      <c r="A50" s="35"/>
      <c r="B50" s="35"/>
      <c r="C50" s="35"/>
      <c r="D50" s="35"/>
      <c r="F50" s="55"/>
      <c r="G50" s="55"/>
      <c r="H50" s="57">
        <f>G48*G49*F48</f>
        <v>14.4</v>
      </c>
    </row>
    <row r="51" spans="1:9" ht="15.75" customHeight="1" thickTop="1">
      <c r="A51" s="35"/>
      <c r="B51" s="35"/>
      <c r="C51" s="35"/>
      <c r="D51" s="35"/>
      <c r="F51" s="58">
        <v>1</v>
      </c>
      <c r="G51" s="58">
        <v>4</v>
      </c>
      <c r="H51" s="58"/>
      <c r="I51" s="59" t="s">
        <v>111</v>
      </c>
    </row>
    <row r="52" spans="1:9" ht="15.75" customHeight="1">
      <c r="A52" s="254"/>
      <c r="B52" s="35"/>
      <c r="C52" s="35"/>
      <c r="D52" s="35"/>
      <c r="F52" s="56"/>
      <c r="G52" s="56">
        <v>3.75</v>
      </c>
      <c r="H52" s="56"/>
      <c r="I52" s="60"/>
    </row>
    <row r="53" spans="1:9" ht="15.75" customHeight="1" thickBot="1">
      <c r="A53" s="255"/>
      <c r="B53" s="35"/>
      <c r="C53" s="44"/>
      <c r="D53" s="35"/>
      <c r="F53" s="55"/>
      <c r="G53" s="55"/>
      <c r="H53" s="57">
        <f>G51*G52*F51</f>
        <v>15</v>
      </c>
    </row>
    <row r="54" spans="1:9" ht="15.75" customHeight="1" thickTop="1">
      <c r="A54" s="254"/>
      <c r="B54" s="35"/>
      <c r="C54" s="35"/>
      <c r="D54" s="35"/>
      <c r="F54" s="58">
        <v>1</v>
      </c>
      <c r="G54" s="58">
        <v>3.66</v>
      </c>
      <c r="H54" s="58"/>
      <c r="I54" s="59"/>
    </row>
    <row r="55" spans="1:9" ht="15.75" customHeight="1">
      <c r="A55" s="255"/>
      <c r="B55" s="35"/>
      <c r="C55" s="44"/>
      <c r="D55" s="35"/>
      <c r="F55" s="56"/>
      <c r="G55" s="56">
        <v>2.12</v>
      </c>
      <c r="H55" s="56"/>
      <c r="I55" s="60" t="s">
        <v>112</v>
      </c>
    </row>
    <row r="56" spans="1:9" ht="15.75" customHeight="1" thickBot="1">
      <c r="A56" s="35"/>
      <c r="B56" s="35"/>
      <c r="C56" s="35"/>
      <c r="D56" s="35"/>
      <c r="F56" s="55"/>
      <c r="G56" s="55"/>
      <c r="H56" s="57">
        <f>G54*G55*F54</f>
        <v>7.7592000000000008</v>
      </c>
    </row>
    <row r="57" spans="1:9" ht="15.75" customHeight="1" thickTop="1">
      <c r="A57" s="35"/>
      <c r="B57" s="35"/>
      <c r="C57" s="35"/>
      <c r="D57" s="38"/>
      <c r="F57" s="58">
        <v>1</v>
      </c>
      <c r="G57" s="58">
        <v>3.66</v>
      </c>
      <c r="H57" s="58"/>
      <c r="I57" s="59" t="s">
        <v>113</v>
      </c>
    </row>
    <row r="58" spans="1:9" ht="15.75" customHeight="1">
      <c r="A58" s="35"/>
      <c r="B58" s="35"/>
      <c r="C58" s="35"/>
      <c r="D58" s="38"/>
      <c r="F58" s="56"/>
      <c r="G58" s="56">
        <v>1.58</v>
      </c>
      <c r="H58" s="56"/>
      <c r="I58" s="60"/>
    </row>
    <row r="59" spans="1:9" ht="15.75" customHeight="1" thickBot="1">
      <c r="A59" s="35"/>
      <c r="B59" s="35"/>
      <c r="C59" s="35"/>
      <c r="D59" s="35"/>
      <c r="F59" s="55"/>
      <c r="G59" s="55"/>
      <c r="H59" s="57">
        <f>G57*G58*F57</f>
        <v>5.7828000000000008</v>
      </c>
    </row>
    <row r="60" spans="1:9" ht="15.75" customHeight="1" thickTop="1">
      <c r="A60" s="35"/>
      <c r="B60" s="35"/>
      <c r="C60" s="35"/>
      <c r="D60" s="35"/>
      <c r="F60" s="58">
        <v>1</v>
      </c>
      <c r="G60" s="58">
        <v>4</v>
      </c>
      <c r="H60" s="58"/>
      <c r="I60" s="59" t="s">
        <v>114</v>
      </c>
    </row>
    <row r="61" spans="1:9" ht="15.75" customHeight="1">
      <c r="A61" s="254"/>
      <c r="B61" s="35"/>
      <c r="C61" s="35"/>
      <c r="D61" s="35"/>
      <c r="F61" s="56"/>
      <c r="G61" s="56">
        <v>5</v>
      </c>
      <c r="H61" s="56"/>
      <c r="I61" s="60"/>
    </row>
    <row r="62" spans="1:9" ht="15.75" customHeight="1" thickBot="1">
      <c r="A62" s="255"/>
      <c r="B62" s="35"/>
      <c r="C62" s="39"/>
      <c r="D62" s="35"/>
      <c r="F62" s="55"/>
      <c r="G62" s="55"/>
      <c r="H62" s="57">
        <f>G60*G61*F60</f>
        <v>20</v>
      </c>
    </row>
    <row r="63" spans="1:9" ht="15.75" customHeight="1" thickTop="1">
      <c r="A63" s="35"/>
      <c r="B63" s="35"/>
      <c r="C63" s="35"/>
      <c r="D63" s="35"/>
      <c r="F63" s="58">
        <v>1</v>
      </c>
      <c r="G63" s="58">
        <v>5.2</v>
      </c>
      <c r="H63" s="58"/>
      <c r="I63" s="59" t="s">
        <v>115</v>
      </c>
    </row>
    <row r="64" spans="1:9" ht="15.75" customHeight="1">
      <c r="A64" s="35"/>
      <c r="B64" s="35"/>
      <c r="C64" s="35"/>
      <c r="D64" s="35"/>
      <c r="F64" s="56"/>
      <c r="G64" s="56">
        <v>5.8</v>
      </c>
      <c r="H64" s="56"/>
      <c r="I64" s="60"/>
    </row>
    <row r="65" spans="1:9" ht="15.75" customHeight="1" thickBot="1">
      <c r="A65" s="254"/>
      <c r="B65" s="35"/>
      <c r="C65" s="35"/>
      <c r="D65" s="35"/>
      <c r="F65" s="55"/>
      <c r="G65" s="55"/>
      <c r="H65" s="57">
        <f>G63*G64*F63</f>
        <v>30.16</v>
      </c>
    </row>
    <row r="66" spans="1:9" ht="15.75" customHeight="1" thickTop="1">
      <c r="A66" s="255"/>
      <c r="B66" s="35"/>
      <c r="C66" s="39"/>
      <c r="D66" s="35"/>
      <c r="F66" s="58">
        <v>1</v>
      </c>
      <c r="G66" s="58">
        <v>2.2000000000000002</v>
      </c>
      <c r="H66" s="58"/>
      <c r="I66" s="59" t="s">
        <v>116</v>
      </c>
    </row>
    <row r="67" spans="1:9" ht="15.75" customHeight="1">
      <c r="A67" s="41"/>
      <c r="B67" s="35"/>
      <c r="C67" s="42"/>
      <c r="D67" s="35"/>
      <c r="F67" s="56"/>
      <c r="G67" s="56">
        <v>1.98</v>
      </c>
      <c r="H67" s="56"/>
      <c r="I67" s="60"/>
    </row>
    <row r="68" spans="1:9" ht="15.75" customHeight="1" thickBot="1">
      <c r="A68" s="35"/>
      <c r="B68" s="35"/>
      <c r="C68" s="35"/>
      <c r="D68" s="35"/>
      <c r="F68" s="55"/>
      <c r="G68" s="55"/>
      <c r="H68" s="57">
        <f>G66*G67*F66</f>
        <v>4.3559999999999999</v>
      </c>
    </row>
    <row r="69" spans="1:9" ht="15.75" customHeight="1" thickTop="1">
      <c r="A69" s="35"/>
      <c r="B69" s="35"/>
      <c r="C69" s="35"/>
      <c r="D69" s="35"/>
      <c r="F69" s="58">
        <v>1</v>
      </c>
      <c r="G69" s="58">
        <v>2.4</v>
      </c>
      <c r="H69" s="58"/>
      <c r="I69" s="59" t="s">
        <v>117</v>
      </c>
    </row>
    <row r="70" spans="1:9" ht="15.75" customHeight="1">
      <c r="A70" s="35"/>
      <c r="B70" s="35"/>
      <c r="C70" s="35"/>
      <c r="D70" s="35"/>
      <c r="F70" s="56"/>
      <c r="G70" s="56">
        <v>1.98</v>
      </c>
      <c r="H70" s="56"/>
      <c r="I70" s="60"/>
    </row>
    <row r="71" spans="1:9" ht="15.75" customHeight="1" thickBot="1">
      <c r="A71" s="254"/>
      <c r="B71" s="35"/>
      <c r="C71" s="35"/>
      <c r="D71" s="35"/>
      <c r="F71" s="55"/>
      <c r="G71" s="55"/>
      <c r="H71" s="57">
        <f>G69*G70*F69</f>
        <v>4.7519999999999998</v>
      </c>
    </row>
    <row r="72" spans="1:9" ht="15.75" customHeight="1" thickTop="1">
      <c r="A72" s="255"/>
      <c r="B72" s="35"/>
      <c r="C72" s="42"/>
      <c r="D72" s="35"/>
      <c r="F72" s="58">
        <v>2</v>
      </c>
      <c r="G72" s="58">
        <v>1</v>
      </c>
      <c r="H72" s="58"/>
      <c r="I72" s="59" t="s">
        <v>108</v>
      </c>
    </row>
    <row r="73" spans="1:9" ht="15.75" customHeight="1">
      <c r="A73" s="35"/>
      <c r="B73" s="35"/>
      <c r="C73" s="35"/>
      <c r="D73" s="35"/>
      <c r="F73" s="56"/>
      <c r="G73" s="56">
        <v>1.98</v>
      </c>
      <c r="H73" s="56"/>
      <c r="I73" s="60"/>
    </row>
    <row r="74" spans="1:9" ht="15.75" customHeight="1" thickBot="1">
      <c r="A74" s="35"/>
      <c r="B74" s="35"/>
      <c r="C74" s="35"/>
      <c r="D74" s="38"/>
      <c r="F74" s="55"/>
      <c r="G74" s="55"/>
      <c r="H74" s="57">
        <f>G72*G73*F72</f>
        <v>3.96</v>
      </c>
    </row>
    <row r="75" spans="1:9" ht="15.75" customHeight="1" thickTop="1">
      <c r="A75" s="35"/>
      <c r="B75" s="35"/>
      <c r="C75" s="35"/>
      <c r="D75" s="35"/>
      <c r="F75" s="58">
        <v>1</v>
      </c>
      <c r="G75" s="58">
        <v>1.5</v>
      </c>
      <c r="H75" s="58"/>
      <c r="I75" s="59" t="s">
        <v>118</v>
      </c>
    </row>
    <row r="76" spans="1:9" ht="15.75" customHeight="1">
      <c r="A76" s="35"/>
      <c r="B76" s="35"/>
      <c r="C76" s="35"/>
      <c r="D76" s="35"/>
      <c r="F76" s="56"/>
      <c r="G76" s="56">
        <v>1.98</v>
      </c>
      <c r="H76" s="56"/>
      <c r="I76" s="60"/>
    </row>
    <row r="77" spans="1:9" ht="15.75" customHeight="1" thickBot="1">
      <c r="A77" s="254"/>
      <c r="B77" s="35"/>
      <c r="C77" s="35"/>
      <c r="D77" s="35"/>
      <c r="F77" s="55"/>
      <c r="G77" s="55"/>
      <c r="H77" s="57">
        <f>G75*G76*F75</f>
        <v>2.9699999999999998</v>
      </c>
    </row>
    <row r="78" spans="1:9" ht="15.75" customHeight="1" thickTop="1">
      <c r="A78" s="255"/>
      <c r="B78" s="35"/>
      <c r="C78" s="43"/>
      <c r="D78" s="35"/>
      <c r="F78" s="58">
        <v>1</v>
      </c>
      <c r="G78" s="58">
        <v>2.7</v>
      </c>
      <c r="H78" s="58"/>
      <c r="I78" s="59" t="s">
        <v>120</v>
      </c>
    </row>
    <row r="79" spans="1:9" ht="15.75" customHeight="1">
      <c r="A79" s="35"/>
      <c r="B79" s="35"/>
      <c r="C79" s="35"/>
      <c r="D79" s="35"/>
      <c r="F79" s="56"/>
      <c r="G79" s="56">
        <v>3.57</v>
      </c>
      <c r="H79" s="56"/>
      <c r="I79" s="60"/>
    </row>
    <row r="80" spans="1:9" ht="15.75" customHeight="1" thickBot="1">
      <c r="A80" s="35"/>
      <c r="B80" s="35"/>
      <c r="C80" s="35"/>
      <c r="D80" s="35"/>
      <c r="F80" s="55"/>
      <c r="G80" s="55"/>
      <c r="H80" s="57">
        <f>G78*G79*F78</f>
        <v>9.6389999999999993</v>
      </c>
    </row>
    <row r="81" spans="1:9" ht="15.75" customHeight="1" thickTop="1">
      <c r="A81" s="254"/>
      <c r="B81" s="35"/>
      <c r="C81" s="35"/>
      <c r="D81" s="35"/>
      <c r="F81" s="58">
        <v>1</v>
      </c>
      <c r="G81" s="58">
        <v>2.7</v>
      </c>
      <c r="H81" s="58"/>
      <c r="I81" s="59" t="s">
        <v>119</v>
      </c>
    </row>
    <row r="82" spans="1:9" ht="15.75" customHeight="1">
      <c r="A82" s="255"/>
      <c r="B82" s="35"/>
      <c r="C82" s="44"/>
      <c r="D82" s="35"/>
      <c r="F82" s="56"/>
      <c r="G82" s="56">
        <v>4.0999999999999996</v>
      </c>
      <c r="H82" s="56"/>
      <c r="I82" s="60"/>
    </row>
    <row r="83" spans="1:9" ht="15.75" customHeight="1" thickBot="1">
      <c r="A83" s="35"/>
      <c r="B83" s="35"/>
      <c r="C83" s="35"/>
      <c r="D83" s="35"/>
      <c r="F83" s="55"/>
      <c r="G83" s="55"/>
      <c r="H83" s="57">
        <f>G81*G82*F81</f>
        <v>11.07</v>
      </c>
    </row>
    <row r="84" spans="1:9" ht="15.75" customHeight="1" thickTop="1">
      <c r="A84" s="35"/>
      <c r="B84" s="35"/>
      <c r="C84" s="35"/>
      <c r="D84" s="38"/>
      <c r="F84" s="58">
        <v>1</v>
      </c>
      <c r="G84" s="58">
        <v>5.28</v>
      </c>
      <c r="H84" s="58"/>
      <c r="I84" s="59" t="s">
        <v>121</v>
      </c>
    </row>
    <row r="85" spans="1:9" ht="15.75" customHeight="1">
      <c r="A85" s="35"/>
      <c r="B85" s="35"/>
      <c r="C85" s="39"/>
      <c r="D85" s="38"/>
      <c r="F85" s="56"/>
      <c r="G85" s="56">
        <v>2</v>
      </c>
      <c r="H85" s="56"/>
      <c r="I85" s="60"/>
    </row>
    <row r="86" spans="1:9" ht="15.75" customHeight="1" thickBot="1">
      <c r="A86" s="35"/>
      <c r="B86" s="35"/>
      <c r="C86" s="39"/>
      <c r="D86" s="35"/>
      <c r="F86" s="55"/>
      <c r="G86" s="55"/>
      <c r="H86" s="57">
        <f>G84*G85*F84</f>
        <v>10.56</v>
      </c>
    </row>
    <row r="87" spans="1:9" ht="15.75" customHeight="1" thickTop="1">
      <c r="A87" s="35"/>
      <c r="B87" s="35"/>
      <c r="C87" s="39"/>
      <c r="D87" s="35"/>
      <c r="F87" s="58">
        <v>1</v>
      </c>
      <c r="G87" s="58">
        <v>5.28</v>
      </c>
      <c r="H87" s="58"/>
      <c r="I87" s="59" t="s">
        <v>128</v>
      </c>
    </row>
    <row r="88" spans="1:9" ht="15.75" customHeight="1">
      <c r="A88" s="35"/>
      <c r="B88" s="35"/>
      <c r="C88" s="39"/>
      <c r="D88" s="38"/>
      <c r="F88" s="56"/>
      <c r="G88" s="56">
        <v>1.52</v>
      </c>
      <c r="H88" s="56"/>
      <c r="I88" s="60"/>
    </row>
    <row r="89" spans="1:9" ht="15.75" customHeight="1" thickBot="1">
      <c r="A89" s="35"/>
      <c r="B89" s="35"/>
      <c r="C89" s="39"/>
      <c r="D89" s="35"/>
      <c r="F89" s="55"/>
      <c r="G89" s="55"/>
      <c r="H89" s="57">
        <f>G87*G88*F87</f>
        <v>8.0256000000000007</v>
      </c>
    </row>
    <row r="90" spans="1:9" ht="15.75" customHeight="1" thickTop="1">
      <c r="A90" s="35"/>
      <c r="B90" s="35"/>
      <c r="C90" s="39"/>
      <c r="D90" s="35"/>
      <c r="F90" s="58">
        <v>1</v>
      </c>
      <c r="G90" s="58">
        <v>8</v>
      </c>
      <c r="H90" s="58"/>
      <c r="I90" s="59" t="s">
        <v>122</v>
      </c>
    </row>
    <row r="91" spans="1:9" ht="15.75" customHeight="1">
      <c r="A91" s="35"/>
      <c r="B91" s="35"/>
      <c r="C91" s="39"/>
      <c r="D91" s="38"/>
      <c r="F91" s="56"/>
      <c r="G91" s="56">
        <v>7</v>
      </c>
      <c r="H91" s="56"/>
      <c r="I91" s="60"/>
    </row>
    <row r="92" spans="1:9" ht="15.75" customHeight="1" thickBot="1">
      <c r="A92" s="35"/>
      <c r="B92" s="35"/>
      <c r="C92" s="45"/>
      <c r="D92" s="35"/>
      <c r="F92" s="55"/>
      <c r="G92" s="55"/>
      <c r="H92" s="57">
        <f>G90*G91*F90</f>
        <v>56</v>
      </c>
    </row>
    <row r="93" spans="1:9" ht="15.75" customHeight="1" thickTop="1">
      <c r="A93" s="35"/>
      <c r="B93" s="35"/>
      <c r="C93" s="46"/>
      <c r="D93" s="35"/>
      <c r="F93" s="58">
        <v>1</v>
      </c>
      <c r="G93" s="58">
        <v>1.98</v>
      </c>
      <c r="H93" s="58"/>
      <c r="I93" s="59" t="s">
        <v>127</v>
      </c>
    </row>
    <row r="94" spans="1:9" ht="15.75" customHeight="1">
      <c r="A94" s="35"/>
      <c r="B94" s="35"/>
      <c r="C94" s="35"/>
      <c r="D94" s="35"/>
      <c r="F94" s="56"/>
      <c r="G94" s="56">
        <v>1.5</v>
      </c>
      <c r="H94" s="56"/>
      <c r="I94" s="60"/>
    </row>
    <row r="95" spans="1:9" ht="15.75" customHeight="1" thickBot="1">
      <c r="A95" s="35"/>
      <c r="B95" s="35"/>
      <c r="C95" s="35"/>
      <c r="D95" s="35"/>
      <c r="F95" s="55"/>
      <c r="G95" s="55"/>
      <c r="H95" s="57">
        <f>G93*G94*F93</f>
        <v>2.9699999999999998</v>
      </c>
    </row>
    <row r="96" spans="1:9" ht="15.75" customHeight="1" thickTop="1">
      <c r="A96" s="35"/>
      <c r="B96" s="35"/>
      <c r="C96" s="35"/>
      <c r="D96" s="35"/>
      <c r="F96" s="58">
        <v>1</v>
      </c>
      <c r="G96" s="58">
        <v>5</v>
      </c>
      <c r="H96" s="58"/>
      <c r="I96" s="59" t="s">
        <v>123</v>
      </c>
    </row>
    <row r="97" spans="1:9" ht="15.75" customHeight="1">
      <c r="A97" s="35"/>
      <c r="B97" s="35"/>
      <c r="C97" s="35"/>
      <c r="D97" s="35"/>
      <c r="F97" s="56"/>
      <c r="G97" s="56">
        <v>3.9</v>
      </c>
      <c r="H97" s="56"/>
      <c r="I97" s="60"/>
    </row>
    <row r="98" spans="1:9" ht="15.75" customHeight="1" thickBot="1">
      <c r="A98" s="35"/>
      <c r="B98" s="35"/>
      <c r="C98" s="35"/>
      <c r="D98" s="35"/>
      <c r="F98" s="55"/>
      <c r="G98" s="55"/>
      <c r="H98" s="57">
        <f>G96*G97*F96</f>
        <v>19.5</v>
      </c>
    </row>
    <row r="99" spans="1:9" ht="15.75" customHeight="1" thickTop="1">
      <c r="A99" s="35"/>
      <c r="B99" s="35"/>
      <c r="C99" s="35"/>
      <c r="D99" s="35"/>
      <c r="F99" s="58">
        <v>1</v>
      </c>
      <c r="G99" s="58">
        <v>5</v>
      </c>
      <c r="H99" s="58"/>
      <c r="I99" s="59" t="s">
        <v>124</v>
      </c>
    </row>
    <row r="100" spans="1:9" ht="15.75" customHeight="1">
      <c r="A100" s="35"/>
      <c r="B100" s="35"/>
      <c r="C100" s="35"/>
      <c r="D100" s="35"/>
      <c r="F100" s="56"/>
      <c r="G100" s="56">
        <v>6.15</v>
      </c>
      <c r="H100" s="56"/>
      <c r="I100" s="60"/>
    </row>
    <row r="101" spans="1:9" ht="15.75" customHeight="1" thickBot="1">
      <c r="A101" s="35"/>
      <c r="B101" s="35"/>
      <c r="C101" s="35"/>
      <c r="D101" s="35"/>
      <c r="F101" s="55"/>
      <c r="G101" s="55"/>
      <c r="H101" s="57">
        <f>G99*G100*F99</f>
        <v>30.75</v>
      </c>
    </row>
    <row r="102" spans="1:9" ht="15.75" customHeight="1" thickTop="1">
      <c r="A102" s="35"/>
      <c r="B102" s="35"/>
      <c r="C102" s="35"/>
      <c r="D102" s="35"/>
      <c r="F102" s="58">
        <v>1</v>
      </c>
      <c r="G102" s="58">
        <v>1.8</v>
      </c>
      <c r="H102" s="58"/>
      <c r="I102" s="59" t="s">
        <v>125</v>
      </c>
    </row>
    <row r="103" spans="1:9" ht="15.75" customHeight="1">
      <c r="A103" s="35"/>
      <c r="B103" s="35"/>
      <c r="C103" s="35"/>
      <c r="D103" s="35"/>
      <c r="F103" s="56"/>
      <c r="G103" s="56">
        <v>10.25</v>
      </c>
      <c r="H103" s="56"/>
      <c r="I103" s="60"/>
    </row>
    <row r="104" spans="1:9" ht="15.75" customHeight="1" thickBot="1">
      <c r="A104" s="35"/>
      <c r="B104" s="35"/>
      <c r="C104" s="35"/>
      <c r="D104" s="35"/>
      <c r="F104" s="55"/>
      <c r="G104" s="55"/>
      <c r="H104" s="57">
        <f>G102*G103*F102</f>
        <v>18.45</v>
      </c>
    </row>
    <row r="105" spans="1:9" ht="15.75" customHeight="1" thickTop="1">
      <c r="A105" s="35"/>
      <c r="B105" s="35"/>
      <c r="C105" s="35"/>
      <c r="D105" s="35"/>
      <c r="F105" s="58">
        <v>1</v>
      </c>
      <c r="G105" s="58">
        <v>3</v>
      </c>
      <c r="H105" s="58"/>
      <c r="I105" s="59" t="s">
        <v>126</v>
      </c>
    </row>
    <row r="106" spans="1:9" ht="15.75" customHeight="1">
      <c r="A106" s="35"/>
      <c r="B106" s="35"/>
      <c r="C106" s="35"/>
      <c r="D106" s="35"/>
      <c r="F106" s="56"/>
      <c r="G106" s="56">
        <v>1.66</v>
      </c>
      <c r="H106" s="56"/>
      <c r="I106" s="60"/>
    </row>
    <row r="107" spans="1:9" ht="15.75" customHeight="1" thickBot="1">
      <c r="A107" s="35"/>
      <c r="B107" s="35"/>
      <c r="C107" s="35"/>
      <c r="D107" s="35"/>
      <c r="F107" s="55"/>
      <c r="G107" s="55"/>
      <c r="H107" s="57">
        <f>G105*G106*F105</f>
        <v>4.9799999999999995</v>
      </c>
    </row>
    <row r="108" spans="1:9" ht="15.75" customHeight="1" thickTop="1">
      <c r="A108" s="35"/>
      <c r="B108" s="35"/>
      <c r="C108" s="35"/>
      <c r="D108" s="35"/>
      <c r="F108" s="58">
        <v>1</v>
      </c>
      <c r="G108" s="58">
        <v>3</v>
      </c>
      <c r="H108" s="58"/>
      <c r="I108" s="59" t="s">
        <v>130</v>
      </c>
    </row>
    <row r="109" spans="1:9" ht="15.75" customHeight="1">
      <c r="A109" s="35"/>
      <c r="B109" s="35"/>
      <c r="C109" s="35"/>
      <c r="D109" s="35"/>
      <c r="F109" s="56"/>
      <c r="G109" s="56">
        <v>2.48</v>
      </c>
      <c r="H109" s="56"/>
      <c r="I109" s="60"/>
    </row>
    <row r="110" spans="1:9" ht="15.75" customHeight="1" thickBot="1">
      <c r="A110" s="35"/>
      <c r="B110" s="35"/>
      <c r="C110" s="35"/>
      <c r="D110" s="35"/>
      <c r="F110" s="55"/>
      <c r="G110" s="55"/>
      <c r="H110" s="57">
        <f>G108*G109*F108</f>
        <v>7.4399999999999995</v>
      </c>
    </row>
    <row r="111" spans="1:9" ht="15.75" customHeight="1" thickTop="1">
      <c r="A111" s="35"/>
      <c r="B111" s="35"/>
      <c r="C111" s="35"/>
      <c r="D111" s="35"/>
      <c r="F111" s="58">
        <v>1</v>
      </c>
      <c r="G111" s="58">
        <v>3</v>
      </c>
      <c r="H111" s="58"/>
      <c r="I111" s="59" t="s">
        <v>129</v>
      </c>
    </row>
    <row r="112" spans="1:9" ht="15.75" customHeight="1">
      <c r="A112" s="35"/>
      <c r="B112" s="35"/>
      <c r="C112" s="35"/>
      <c r="D112" s="35"/>
      <c r="F112" s="56"/>
      <c r="G112" s="56">
        <v>2.44</v>
      </c>
      <c r="H112" s="56"/>
      <c r="I112" s="60"/>
    </row>
    <row r="113" spans="1:9" ht="15.75" customHeight="1" thickBot="1">
      <c r="A113" s="35"/>
      <c r="B113" s="35"/>
      <c r="C113" s="35"/>
      <c r="D113" s="35"/>
      <c r="F113" s="55"/>
      <c r="G113" s="55"/>
      <c r="H113" s="57">
        <f>G111*G112*F111</f>
        <v>7.32</v>
      </c>
    </row>
    <row r="114" spans="1:9" ht="15.75" customHeight="1" thickTop="1">
      <c r="A114" s="35"/>
      <c r="B114" s="35"/>
      <c r="C114" s="35"/>
      <c r="D114" s="35"/>
      <c r="F114" s="58">
        <v>1</v>
      </c>
      <c r="G114" s="58">
        <v>26.02</v>
      </c>
      <c r="H114" s="58"/>
      <c r="I114" s="64" t="s">
        <v>134</v>
      </c>
    </row>
    <row r="115" spans="1:9" ht="15.75" customHeight="1">
      <c r="A115" s="35"/>
      <c r="B115" s="35"/>
      <c r="C115" s="35"/>
      <c r="D115" s="35"/>
      <c r="F115" s="56"/>
      <c r="G115" s="56">
        <v>2</v>
      </c>
      <c r="H115" s="56"/>
      <c r="I115" s="60"/>
    </row>
    <row r="116" spans="1:9" ht="15.75" customHeight="1" thickBot="1">
      <c r="A116" s="35"/>
      <c r="B116" s="35"/>
      <c r="C116" s="35"/>
      <c r="D116" s="35"/>
      <c r="F116" s="55"/>
      <c r="G116" s="55"/>
      <c r="H116" s="57">
        <f>G114*G115*F114</f>
        <v>52.04</v>
      </c>
    </row>
    <row r="117" spans="1:9" ht="15.75" customHeight="1" thickTop="1">
      <c r="A117" s="35"/>
      <c r="B117" s="35"/>
      <c r="C117" s="35"/>
      <c r="D117" s="35"/>
      <c r="F117" s="58">
        <v>1</v>
      </c>
      <c r="G117" s="58">
        <v>6.1</v>
      </c>
      <c r="H117" s="58"/>
      <c r="I117" s="59" t="s">
        <v>131</v>
      </c>
    </row>
    <row r="118" spans="1:9" ht="15.75" customHeight="1">
      <c r="A118" s="35"/>
      <c r="B118" s="35"/>
      <c r="C118" s="35"/>
      <c r="D118" s="35"/>
      <c r="F118" s="56"/>
      <c r="G118" s="56">
        <v>4</v>
      </c>
      <c r="H118" s="56"/>
      <c r="I118" s="60"/>
    </row>
    <row r="119" spans="1:9" ht="15.75" customHeight="1" thickBot="1">
      <c r="A119" s="35"/>
      <c r="B119" s="35"/>
      <c r="C119" s="35"/>
      <c r="D119" s="35"/>
      <c r="F119" s="55"/>
      <c r="G119" s="55"/>
      <c r="H119" s="57">
        <f>G117*G118*F117</f>
        <v>24.4</v>
      </c>
    </row>
    <row r="120" spans="1:9" ht="15.75" customHeight="1" thickTop="1">
      <c r="A120" s="35"/>
      <c r="B120" s="35"/>
      <c r="C120" s="35"/>
      <c r="D120" s="35"/>
      <c r="F120" s="58">
        <v>1</v>
      </c>
      <c r="G120" s="58">
        <v>6.1</v>
      </c>
      <c r="H120" s="58"/>
      <c r="I120" s="59" t="s">
        <v>132</v>
      </c>
    </row>
    <row r="121" spans="1:9" ht="15.75" customHeight="1">
      <c r="A121" s="35"/>
      <c r="B121" s="35"/>
      <c r="C121" s="35"/>
      <c r="D121" s="35"/>
      <c r="F121" s="56"/>
      <c r="G121" s="56">
        <v>5</v>
      </c>
      <c r="H121" s="56"/>
      <c r="I121" s="60"/>
    </row>
    <row r="122" spans="1:9" ht="15.75" customHeight="1" thickBot="1">
      <c r="A122" s="35"/>
      <c r="B122" s="35"/>
      <c r="C122" s="35"/>
      <c r="D122" s="35"/>
      <c r="F122" s="55"/>
      <c r="G122" s="55"/>
      <c r="H122" s="57">
        <f>G120*G121*F120</f>
        <v>30.5</v>
      </c>
    </row>
    <row r="123" spans="1:9" ht="15.75" customHeight="1" thickTop="1">
      <c r="A123" s="35"/>
      <c r="B123" s="35"/>
      <c r="C123" s="35"/>
      <c r="D123" s="35"/>
      <c r="F123" s="58">
        <v>1</v>
      </c>
      <c r="G123" s="58">
        <v>9.6</v>
      </c>
      <c r="H123" s="58"/>
      <c r="I123" s="64" t="s">
        <v>133</v>
      </c>
    </row>
    <row r="124" spans="1:9" ht="15.75" customHeight="1">
      <c r="A124" s="35"/>
      <c r="B124" s="35"/>
      <c r="C124" s="35"/>
      <c r="D124" s="35"/>
      <c r="F124" s="56"/>
      <c r="G124" s="56">
        <v>2</v>
      </c>
      <c r="H124" s="56"/>
      <c r="I124" s="60"/>
    </row>
    <row r="125" spans="1:9" ht="15.75" customHeight="1" thickBot="1">
      <c r="A125" s="35"/>
      <c r="B125" s="35"/>
      <c r="C125" s="35"/>
      <c r="D125" s="35"/>
      <c r="F125" s="55"/>
      <c r="G125" s="55"/>
      <c r="H125" s="57">
        <f>G123*G124*F123</f>
        <v>19.2</v>
      </c>
    </row>
    <row r="126" spans="1:9" ht="15.75" customHeight="1" thickTop="1">
      <c r="A126" s="35"/>
      <c r="B126" s="35"/>
      <c r="C126" s="35"/>
      <c r="D126" s="35"/>
      <c r="F126" s="58">
        <v>2</v>
      </c>
      <c r="G126" s="58">
        <v>21.76</v>
      </c>
      <c r="H126" s="58"/>
      <c r="I126" s="249" t="s">
        <v>135</v>
      </c>
    </row>
    <row r="127" spans="1:9" ht="15.75" customHeight="1">
      <c r="A127" s="35"/>
      <c r="B127" s="35"/>
      <c r="C127" s="35"/>
      <c r="D127" s="35"/>
      <c r="F127" s="56"/>
      <c r="G127" s="56">
        <v>1.5</v>
      </c>
      <c r="H127" s="56"/>
      <c r="I127" s="250"/>
    </row>
    <row r="128" spans="1:9" ht="15.75" customHeight="1" thickBot="1">
      <c r="A128" s="35"/>
      <c r="B128" s="35"/>
      <c r="C128" s="35"/>
      <c r="D128" s="35"/>
      <c r="F128" s="55"/>
      <c r="G128" s="55"/>
      <c r="H128" s="65">
        <f>G126*G127*F126</f>
        <v>65.28</v>
      </c>
      <c r="I128" s="250"/>
    </row>
    <row r="129" spans="1:11" ht="15.75" customHeight="1" thickTop="1">
      <c r="A129" s="35"/>
      <c r="B129" s="35"/>
      <c r="C129" s="35"/>
      <c r="D129" s="35"/>
      <c r="F129" s="58">
        <v>1</v>
      </c>
      <c r="G129" s="58">
        <v>7.9</v>
      </c>
      <c r="H129" s="58"/>
      <c r="I129" s="250"/>
    </row>
    <row r="130" spans="1:11" ht="15.75" customHeight="1">
      <c r="A130" s="35"/>
      <c r="B130" s="35"/>
      <c r="C130" s="35"/>
      <c r="D130" s="35"/>
      <c r="F130" s="56"/>
      <c r="G130" s="56">
        <v>1.5</v>
      </c>
      <c r="H130" s="56"/>
      <c r="I130" s="250"/>
    </row>
    <row r="131" spans="1:11" ht="15.75" customHeight="1" thickBot="1">
      <c r="A131" s="35"/>
      <c r="B131" s="35"/>
      <c r="C131" s="35"/>
      <c r="D131" s="35"/>
      <c r="F131" s="55"/>
      <c r="G131" s="55"/>
      <c r="H131" s="65">
        <f>G129*G130*F129</f>
        <v>11.850000000000001</v>
      </c>
      <c r="I131" s="250"/>
    </row>
    <row r="132" spans="1:11" ht="15.75" customHeight="1" thickTop="1" thickBot="1">
      <c r="A132" s="35"/>
      <c r="B132" s="35"/>
      <c r="C132" s="35"/>
      <c r="D132" s="35"/>
      <c r="F132" s="58"/>
      <c r="G132" s="58"/>
      <c r="H132" s="57">
        <f>H128+H131</f>
        <v>77.13</v>
      </c>
      <c r="I132" s="66"/>
      <c r="J132" t="s">
        <v>195</v>
      </c>
    </row>
    <row r="133" spans="1:11" ht="15.75" customHeight="1" thickTop="1">
      <c r="A133" s="35"/>
      <c r="B133" s="35"/>
      <c r="C133" s="35"/>
      <c r="D133" s="35"/>
      <c r="F133" s="56">
        <v>1</v>
      </c>
      <c r="G133" s="56">
        <f>(113-4)</f>
        <v>109</v>
      </c>
      <c r="H133" s="56"/>
      <c r="I133" s="60" t="s">
        <v>200</v>
      </c>
      <c r="J133" t="s">
        <v>195</v>
      </c>
      <c r="K133" t="s">
        <v>96</v>
      </c>
    </row>
    <row r="134" spans="1:11" ht="15.75" customHeight="1">
      <c r="A134" s="35"/>
      <c r="B134" s="35"/>
      <c r="C134" s="35"/>
      <c r="D134" s="35"/>
      <c r="F134" s="55">
        <v>1</v>
      </c>
      <c r="G134">
        <f>7.6+26+7.6</f>
        <v>41.2</v>
      </c>
      <c r="I134" s="60" t="s">
        <v>200</v>
      </c>
      <c r="J134" t="s">
        <v>198</v>
      </c>
      <c r="K134" t="s">
        <v>199</v>
      </c>
    </row>
    <row r="135" spans="1:11" ht="15.75" customHeight="1">
      <c r="A135" s="35"/>
      <c r="B135" s="35"/>
      <c r="C135" s="35"/>
      <c r="D135" s="35"/>
      <c r="F135" s="58">
        <v>1</v>
      </c>
      <c r="G135" s="58">
        <f>6.66+9.6+6.66</f>
        <v>22.919999999999998</v>
      </c>
      <c r="H135" s="58"/>
      <c r="I135" s="60" t="s">
        <v>200</v>
      </c>
      <c r="J135" t="s">
        <v>198</v>
      </c>
      <c r="K135" t="s">
        <v>201</v>
      </c>
    </row>
    <row r="136" spans="1:11" ht="15.75" customHeight="1">
      <c r="A136" s="35"/>
      <c r="B136" s="35"/>
      <c r="C136" s="35"/>
      <c r="D136" s="35"/>
      <c r="F136" s="56">
        <v>1</v>
      </c>
      <c r="G136" s="56">
        <f>2.24+9.6+2.24</f>
        <v>14.08</v>
      </c>
      <c r="H136" s="56"/>
      <c r="I136" s="60" t="s">
        <v>200</v>
      </c>
      <c r="J136" t="s">
        <v>204</v>
      </c>
      <c r="K136" t="s">
        <v>203</v>
      </c>
    </row>
    <row r="137" spans="1:11" ht="15.75" customHeight="1">
      <c r="A137" s="35"/>
      <c r="B137" s="35"/>
      <c r="C137" s="35"/>
      <c r="D137" s="35"/>
      <c r="F137" s="55"/>
      <c r="G137" s="55"/>
      <c r="H137" s="55"/>
      <c r="I137" s="72"/>
    </row>
    <row r="138" spans="1:11" ht="15.75" customHeight="1" thickBot="1">
      <c r="A138" s="35"/>
      <c r="B138" s="35"/>
      <c r="C138" s="35"/>
      <c r="D138" s="35"/>
      <c r="F138" s="55"/>
      <c r="G138" s="57">
        <f>SUM(G3:G132)*2</f>
        <v>722.24</v>
      </c>
      <c r="H138" s="57">
        <f>SUM(H3:H132)-H131-H128</f>
        <v>732.98220000000015</v>
      </c>
    </row>
    <row r="139" spans="1:11" ht="15.75" customHeight="1" thickTop="1">
      <c r="A139" s="35"/>
      <c r="B139" s="35"/>
      <c r="C139" s="35"/>
      <c r="D139" s="35"/>
      <c r="F139" s="58"/>
      <c r="G139" s="58"/>
      <c r="H139" s="58"/>
      <c r="I139" s="59"/>
    </row>
    <row r="140" spans="1:11" ht="15.75" customHeight="1">
      <c r="A140" s="35"/>
      <c r="B140" s="35"/>
      <c r="C140" s="35"/>
      <c r="D140" s="35"/>
      <c r="F140" s="56"/>
      <c r="G140" s="56"/>
      <c r="H140" s="56"/>
      <c r="I140" s="60"/>
    </row>
    <row r="141" spans="1:11" ht="15.75" customHeight="1" thickBot="1">
      <c r="A141" s="35"/>
      <c r="B141" s="35"/>
      <c r="C141" s="35"/>
      <c r="D141" s="35"/>
      <c r="F141" s="55"/>
      <c r="G141" s="55"/>
      <c r="H141" s="57"/>
    </row>
    <row r="142" spans="1:11" ht="15.75" customHeight="1" thickTop="1">
      <c r="A142" s="35"/>
      <c r="B142" s="35"/>
      <c r="C142" s="35"/>
      <c r="D142" s="35"/>
      <c r="F142" s="58"/>
      <c r="G142" s="58"/>
      <c r="H142" s="58"/>
      <c r="I142" s="59"/>
    </row>
    <row r="143" spans="1:11" ht="15.75" customHeight="1">
      <c r="A143" s="35"/>
      <c r="B143" s="35"/>
      <c r="C143" s="35"/>
      <c r="D143" s="35"/>
      <c r="F143" s="56"/>
      <c r="G143" s="56"/>
      <c r="H143" s="56"/>
      <c r="I143" s="60"/>
    </row>
    <row r="144" spans="1:11" ht="15.75" customHeight="1" thickBot="1">
      <c r="A144" s="35"/>
      <c r="B144" s="35"/>
      <c r="C144" s="35"/>
      <c r="D144" s="35"/>
      <c r="F144" s="55"/>
      <c r="G144" s="55"/>
      <c r="H144" s="57"/>
    </row>
    <row r="145" spans="1:9" ht="15.75" customHeight="1" thickTop="1">
      <c r="A145" s="35"/>
      <c r="B145" s="35"/>
      <c r="C145" s="35"/>
      <c r="D145" s="35"/>
      <c r="F145" s="58"/>
      <c r="G145" s="58"/>
      <c r="H145" s="58"/>
      <c r="I145" s="59"/>
    </row>
    <row r="146" spans="1:9" ht="15.75" customHeight="1">
      <c r="A146" s="35"/>
      <c r="B146" s="35"/>
      <c r="C146" s="35"/>
      <c r="D146" s="35"/>
      <c r="F146" s="56"/>
      <c r="G146" s="56"/>
      <c r="H146" s="56"/>
      <c r="I146" s="60"/>
    </row>
    <row r="147" spans="1:9" ht="15.75" customHeight="1" thickBot="1">
      <c r="A147" s="35"/>
      <c r="B147" s="35"/>
      <c r="C147" s="35"/>
      <c r="D147" s="35"/>
      <c r="F147" s="55"/>
      <c r="G147" s="55"/>
      <c r="H147" s="57"/>
    </row>
    <row r="148" spans="1:9" ht="15.75" customHeight="1" thickTop="1">
      <c r="A148" s="35"/>
      <c r="B148" s="35"/>
      <c r="C148" s="35"/>
      <c r="D148" s="35"/>
      <c r="F148" s="58"/>
      <c r="G148" s="58"/>
      <c r="H148" s="58"/>
      <c r="I148" s="59"/>
    </row>
    <row r="149" spans="1:9" ht="15.75" customHeight="1">
      <c r="A149" s="35"/>
      <c r="B149" s="35"/>
      <c r="C149" s="35"/>
      <c r="D149" s="35"/>
      <c r="F149" s="56"/>
      <c r="G149" s="56"/>
      <c r="H149" s="56"/>
      <c r="I149" s="60"/>
    </row>
    <row r="150" spans="1:9" ht="15.75" customHeight="1" thickBot="1">
      <c r="A150" s="35"/>
      <c r="B150" s="35"/>
      <c r="C150" s="35"/>
      <c r="D150" s="35"/>
      <c r="F150" s="55"/>
      <c r="G150" s="55"/>
      <c r="H150" s="57"/>
    </row>
    <row r="151" spans="1:9" ht="15.75" customHeight="1" thickTop="1">
      <c r="A151" s="35"/>
      <c r="B151" s="35"/>
      <c r="C151" s="35"/>
      <c r="D151" s="35"/>
      <c r="F151" s="58"/>
      <c r="G151" s="58"/>
      <c r="H151" s="58"/>
      <c r="I151" s="59"/>
    </row>
    <row r="152" spans="1:9" ht="15.75" customHeight="1">
      <c r="A152" s="35"/>
      <c r="B152" s="35"/>
      <c r="C152" s="35"/>
      <c r="D152" s="35"/>
      <c r="F152" s="56"/>
      <c r="G152" s="56"/>
      <c r="H152" s="56"/>
      <c r="I152" s="60"/>
    </row>
    <row r="153" spans="1:9" ht="15.75" customHeight="1" thickBot="1">
      <c r="A153" s="35"/>
      <c r="B153" s="35"/>
      <c r="C153" s="35"/>
      <c r="D153" s="35"/>
      <c r="F153" s="55"/>
      <c r="G153" s="55"/>
      <c r="H153" s="57"/>
    </row>
    <row r="154" spans="1:9" ht="15.75" customHeight="1" thickTop="1">
      <c r="A154" s="35"/>
      <c r="B154" s="35"/>
      <c r="C154" s="35"/>
      <c r="D154" s="35"/>
      <c r="F154" s="58"/>
      <c r="G154" s="58"/>
      <c r="H154" s="58"/>
      <c r="I154" s="59"/>
    </row>
    <row r="155" spans="1:9" ht="15.75" customHeight="1">
      <c r="A155" s="35"/>
      <c r="B155" s="35"/>
      <c r="C155" s="35"/>
      <c r="D155" s="35"/>
      <c r="F155" s="56"/>
      <c r="G155" s="56"/>
      <c r="H155" s="56"/>
      <c r="I155" s="60"/>
    </row>
    <row r="156" spans="1:9" ht="15.75" customHeight="1" thickBot="1">
      <c r="A156" s="35"/>
      <c r="B156" s="35"/>
      <c r="C156" s="35"/>
      <c r="D156" s="35"/>
      <c r="F156" s="55"/>
      <c r="G156" s="55"/>
      <c r="H156" s="57"/>
    </row>
    <row r="157" spans="1:9" ht="15.75" customHeight="1" thickTop="1">
      <c r="A157" s="35"/>
      <c r="B157" s="35"/>
      <c r="C157" s="35"/>
      <c r="D157" s="35"/>
      <c r="F157" s="58"/>
      <c r="G157" s="58"/>
      <c r="H157" s="58"/>
      <c r="I157" s="59"/>
    </row>
    <row r="158" spans="1:9" ht="15.75" customHeight="1">
      <c r="A158" s="35"/>
      <c r="B158" s="35"/>
      <c r="C158" s="35"/>
      <c r="D158" s="35"/>
      <c r="F158" s="56"/>
      <c r="G158" s="56"/>
      <c r="H158" s="56"/>
      <c r="I158" s="60"/>
    </row>
    <row r="159" spans="1:9" ht="15.75" customHeight="1" thickBot="1">
      <c r="A159" s="35"/>
      <c r="B159" s="35"/>
      <c r="C159" s="35"/>
      <c r="D159" s="35"/>
      <c r="F159" s="55"/>
      <c r="G159" s="55"/>
      <c r="H159" s="57"/>
    </row>
    <row r="160" spans="1:9" ht="15.75" customHeight="1" thickTop="1">
      <c r="A160" s="35"/>
      <c r="B160" s="35"/>
      <c r="C160" s="35"/>
      <c r="D160" s="35"/>
      <c r="F160" s="58"/>
      <c r="G160" s="58"/>
      <c r="H160" s="58"/>
      <c r="I160" s="59"/>
    </row>
    <row r="161" spans="1:9" ht="15.75" customHeight="1">
      <c r="A161" s="35"/>
      <c r="B161" s="35"/>
      <c r="C161" s="35"/>
      <c r="D161" s="35"/>
      <c r="F161" s="56"/>
      <c r="G161" s="56"/>
      <c r="H161" s="56"/>
      <c r="I161" s="60"/>
    </row>
    <row r="162" spans="1:9" ht="15.75" customHeight="1" thickBot="1">
      <c r="A162" s="35"/>
      <c r="B162" s="35"/>
      <c r="C162" s="35"/>
      <c r="D162" s="35"/>
      <c r="F162" s="55"/>
      <c r="G162" s="55"/>
      <c r="H162" s="57"/>
    </row>
    <row r="163" spans="1:9" ht="15.75" customHeight="1" thickTop="1">
      <c r="A163" s="35"/>
      <c r="B163" s="35"/>
      <c r="C163" s="35"/>
      <c r="D163" s="35"/>
      <c r="F163" s="58"/>
      <c r="G163" s="58"/>
      <c r="H163" s="58"/>
      <c r="I163" s="59"/>
    </row>
    <row r="164" spans="1:9" ht="15.75" customHeight="1">
      <c r="A164" s="35"/>
      <c r="B164" s="35"/>
      <c r="C164" s="35"/>
      <c r="D164" s="35"/>
      <c r="F164" s="56"/>
      <c r="G164" s="56"/>
      <c r="H164" s="56"/>
      <c r="I164" s="60"/>
    </row>
    <row r="165" spans="1:9" ht="15.75" customHeight="1" thickBot="1">
      <c r="A165" s="35"/>
      <c r="B165" s="35"/>
      <c r="C165" s="35"/>
      <c r="D165" s="35"/>
      <c r="F165" s="55"/>
      <c r="G165" s="55"/>
      <c r="H165" s="57"/>
    </row>
    <row r="166" spans="1:9" ht="15.75" customHeight="1" thickTop="1">
      <c r="A166" s="35"/>
      <c r="B166" s="35"/>
      <c r="C166" s="35"/>
      <c r="D166" s="35"/>
      <c r="F166" s="58"/>
      <c r="G166" s="58"/>
      <c r="H166" s="58"/>
      <c r="I166" s="59"/>
    </row>
    <row r="167" spans="1:9" ht="15.75" customHeight="1">
      <c r="A167" s="35"/>
      <c r="B167" s="35"/>
      <c r="C167" s="35"/>
      <c r="D167" s="35"/>
      <c r="F167" s="56"/>
      <c r="G167" s="56"/>
      <c r="H167" s="56"/>
      <c r="I167" s="60"/>
    </row>
    <row r="168" spans="1:9" ht="15.75" customHeight="1" thickBot="1">
      <c r="A168" s="35"/>
      <c r="B168" s="35"/>
      <c r="C168" s="35"/>
      <c r="D168" s="35"/>
      <c r="F168" s="55"/>
      <c r="G168" s="55"/>
      <c r="H168" s="57"/>
    </row>
    <row r="169" spans="1:9" ht="15.75" customHeight="1" thickTop="1">
      <c r="A169" s="35"/>
      <c r="B169" s="35"/>
      <c r="C169" s="35"/>
      <c r="D169" s="35"/>
      <c r="F169" s="58"/>
      <c r="G169" s="58"/>
      <c r="H169" s="58"/>
      <c r="I169" s="59"/>
    </row>
    <row r="170" spans="1:9" ht="15.75" customHeight="1">
      <c r="A170" s="35"/>
      <c r="B170" s="35"/>
      <c r="C170" s="35"/>
      <c r="D170" s="35"/>
      <c r="F170" s="56"/>
      <c r="G170" s="56"/>
      <c r="H170" s="56"/>
      <c r="I170" s="60"/>
    </row>
    <row r="171" spans="1:9" ht="15.75" customHeight="1" thickBot="1">
      <c r="A171" s="35"/>
      <c r="B171" s="35"/>
      <c r="C171" s="35"/>
      <c r="D171" s="35"/>
      <c r="F171" s="55"/>
      <c r="G171" s="55"/>
      <c r="H171" s="57"/>
    </row>
    <row r="172" spans="1:9" ht="15.75" customHeight="1" thickTop="1">
      <c r="A172" s="35"/>
      <c r="B172" s="35"/>
      <c r="C172" s="35"/>
      <c r="D172" s="35"/>
      <c r="F172" s="58"/>
      <c r="G172" s="58"/>
      <c r="H172" s="58"/>
      <c r="I172" s="59"/>
    </row>
    <row r="173" spans="1:9" ht="15.75" customHeight="1">
      <c r="A173" s="35"/>
      <c r="B173" s="35"/>
      <c r="C173" s="35"/>
      <c r="D173" s="35"/>
      <c r="F173" s="56"/>
      <c r="G173" s="56"/>
      <c r="H173" s="56"/>
      <c r="I173" s="60"/>
    </row>
    <row r="174" spans="1:9" ht="15.75" customHeight="1" thickBot="1">
      <c r="A174" s="35"/>
      <c r="B174" s="35"/>
      <c r="C174" s="35"/>
      <c r="D174" s="35"/>
      <c r="F174" s="55"/>
      <c r="G174" s="55"/>
      <c r="H174" s="57"/>
    </row>
    <row r="175" spans="1:9" ht="15.75" customHeight="1" thickTop="1">
      <c r="A175" s="35"/>
      <c r="B175" s="35"/>
      <c r="C175" s="35"/>
      <c r="D175" s="35"/>
      <c r="F175" s="58"/>
      <c r="G175" s="58"/>
      <c r="H175" s="58"/>
      <c r="I175" s="59"/>
    </row>
    <row r="176" spans="1:9" ht="15.75" customHeight="1">
      <c r="A176" s="35"/>
      <c r="B176" s="35"/>
      <c r="C176" s="35"/>
      <c r="D176" s="35"/>
      <c r="F176" s="56"/>
      <c r="G176" s="56"/>
      <c r="H176" s="56"/>
      <c r="I176" s="60"/>
    </row>
    <row r="177" spans="1:9" ht="15.75" customHeight="1" thickBot="1">
      <c r="A177" s="35"/>
      <c r="B177" s="35"/>
      <c r="C177" s="35"/>
      <c r="D177" s="35"/>
      <c r="F177" s="55"/>
      <c r="G177" s="55"/>
      <c r="H177" s="57"/>
    </row>
    <row r="178" spans="1:9" ht="15.75" customHeight="1" thickTop="1">
      <c r="A178" s="35"/>
      <c r="B178" s="35"/>
      <c r="C178" s="35"/>
      <c r="D178" s="35"/>
      <c r="F178" s="58"/>
      <c r="G178" s="58"/>
      <c r="H178" s="58"/>
      <c r="I178" s="59"/>
    </row>
    <row r="179" spans="1:9" ht="15.75" customHeight="1">
      <c r="A179" s="35"/>
      <c r="B179" s="35"/>
      <c r="C179" s="35"/>
      <c r="D179" s="35"/>
      <c r="F179" s="56"/>
      <c r="G179" s="56"/>
      <c r="H179" s="56"/>
      <c r="I179" s="60"/>
    </row>
    <row r="180" spans="1:9" ht="15.75" customHeight="1" thickBot="1">
      <c r="A180" s="35"/>
      <c r="B180" s="35"/>
      <c r="C180" s="35"/>
      <c r="D180" s="35"/>
      <c r="F180" s="55"/>
      <c r="G180" s="55"/>
      <c r="H180" s="57"/>
    </row>
    <row r="181" spans="1:9" ht="15.75" customHeight="1" thickTop="1">
      <c r="A181" s="35"/>
      <c r="B181" s="35"/>
      <c r="C181" s="35"/>
      <c r="D181" s="35"/>
      <c r="F181" s="58"/>
      <c r="G181" s="58"/>
      <c r="H181" s="58"/>
      <c r="I181" s="59"/>
    </row>
    <row r="182" spans="1:9" ht="15.75" customHeight="1">
      <c r="A182" s="35"/>
      <c r="B182" s="35"/>
      <c r="C182" s="35"/>
      <c r="D182" s="35"/>
      <c r="F182" s="56"/>
      <c r="G182" s="56"/>
      <c r="H182" s="56"/>
      <c r="I182" s="60"/>
    </row>
    <row r="183" spans="1:9" ht="15.75" customHeight="1" thickBot="1">
      <c r="A183" s="35"/>
      <c r="B183" s="35"/>
      <c r="C183" s="35"/>
      <c r="D183" s="35"/>
      <c r="F183" s="55"/>
      <c r="G183" s="55"/>
      <c r="H183" s="57"/>
    </row>
    <row r="184" spans="1:9" ht="15.75" customHeight="1" thickTop="1">
      <c r="A184" s="35"/>
      <c r="B184" s="35"/>
      <c r="C184" s="35"/>
      <c r="D184" s="35"/>
      <c r="F184" s="58"/>
      <c r="G184" s="58"/>
      <c r="H184" s="58"/>
      <c r="I184" s="59"/>
    </row>
    <row r="185" spans="1:9" ht="15.75" customHeight="1">
      <c r="A185" s="35"/>
      <c r="B185" s="35"/>
      <c r="C185" s="35"/>
      <c r="D185" s="35"/>
      <c r="F185" s="56"/>
      <c r="G185" s="56"/>
      <c r="H185" s="56"/>
      <c r="I185" s="60"/>
    </row>
    <row r="186" spans="1:9" ht="15.75" customHeight="1" thickBot="1">
      <c r="A186" s="35"/>
      <c r="B186" s="35"/>
      <c r="C186" s="35"/>
      <c r="D186" s="35"/>
      <c r="F186" s="55"/>
      <c r="G186" s="55"/>
      <c r="H186" s="57"/>
    </row>
    <row r="187" spans="1:9" ht="15.75" customHeight="1" thickTop="1">
      <c r="A187" s="35"/>
      <c r="B187" s="35"/>
      <c r="C187" s="35"/>
      <c r="D187" s="35"/>
      <c r="F187" s="58"/>
      <c r="G187" s="58"/>
      <c r="H187" s="58"/>
      <c r="I187" s="59"/>
    </row>
    <row r="188" spans="1:9" ht="15.75" customHeight="1">
      <c r="A188" s="35"/>
      <c r="B188" s="35"/>
      <c r="C188" s="35"/>
      <c r="D188" s="35"/>
      <c r="F188" s="56"/>
      <c r="G188" s="56"/>
      <c r="H188" s="56"/>
      <c r="I188" s="60"/>
    </row>
    <row r="189" spans="1:9" ht="15.75" customHeight="1" thickBot="1">
      <c r="A189" s="35"/>
      <c r="B189" s="35"/>
      <c r="C189" s="35"/>
      <c r="D189" s="35"/>
      <c r="F189" s="55"/>
      <c r="G189" s="55"/>
      <c r="H189" s="57"/>
    </row>
    <row r="190" spans="1:9" ht="15.75" customHeight="1" thickTop="1">
      <c r="A190" s="35"/>
      <c r="B190" s="35"/>
      <c r="C190" s="35"/>
      <c r="D190" s="35"/>
      <c r="F190" s="58"/>
      <c r="G190" s="58"/>
      <c r="H190" s="58"/>
      <c r="I190" s="59"/>
    </row>
    <row r="191" spans="1:9" ht="15.75" customHeight="1">
      <c r="A191" s="35"/>
      <c r="B191" s="35"/>
      <c r="C191" s="35"/>
      <c r="D191" s="35"/>
      <c r="F191" s="56"/>
      <c r="G191" s="56"/>
      <c r="H191" s="56"/>
      <c r="I191" s="60"/>
    </row>
    <row r="192" spans="1:9" ht="15.75" customHeight="1" thickBot="1">
      <c r="A192" s="35"/>
      <c r="B192" s="35"/>
      <c r="C192" s="35"/>
      <c r="D192" s="35"/>
      <c r="F192" s="55"/>
      <c r="G192" s="55"/>
      <c r="H192" s="57"/>
    </row>
    <row r="193" spans="1:9" ht="15.75" customHeight="1" thickTop="1">
      <c r="A193" s="35"/>
      <c r="B193" s="35"/>
      <c r="C193" s="35"/>
      <c r="D193" s="35"/>
      <c r="F193" s="58"/>
      <c r="G193" s="58"/>
      <c r="H193" s="58"/>
      <c r="I193" s="59"/>
    </row>
    <row r="194" spans="1:9" ht="15.75" customHeight="1">
      <c r="A194" s="35"/>
      <c r="B194" s="35"/>
      <c r="C194" s="35"/>
      <c r="D194" s="35"/>
      <c r="F194" s="56"/>
      <c r="G194" s="56"/>
      <c r="H194" s="56"/>
      <c r="I194" s="60"/>
    </row>
    <row r="195" spans="1:9" ht="15.75" customHeight="1" thickBot="1">
      <c r="A195" s="35"/>
      <c r="B195" s="35"/>
      <c r="C195" s="35"/>
      <c r="D195" s="35"/>
      <c r="F195" s="55"/>
      <c r="G195" s="55"/>
      <c r="H195" s="57"/>
    </row>
    <row r="196" spans="1:9" ht="15.75" customHeight="1" thickTop="1">
      <c r="A196" s="35"/>
      <c r="B196" s="35"/>
      <c r="C196" s="35"/>
      <c r="D196" s="35"/>
      <c r="F196" s="58"/>
      <c r="G196" s="58"/>
      <c r="H196" s="58"/>
      <c r="I196" s="59"/>
    </row>
    <row r="197" spans="1:9" ht="15.75" customHeight="1">
      <c r="A197" s="35"/>
      <c r="B197" s="35"/>
      <c r="C197" s="35"/>
      <c r="D197" s="35"/>
      <c r="F197" s="56"/>
      <c r="G197" s="56"/>
      <c r="H197" s="56"/>
      <c r="I197" s="60"/>
    </row>
    <row r="198" spans="1:9" ht="15.75" customHeight="1" thickBot="1">
      <c r="A198" s="35"/>
      <c r="B198" s="35"/>
      <c r="C198" s="35"/>
      <c r="D198" s="35"/>
      <c r="F198" s="55"/>
      <c r="G198" s="55"/>
      <c r="H198" s="57"/>
    </row>
    <row r="199" spans="1:9" ht="15.75" customHeight="1" thickTop="1">
      <c r="A199" s="35"/>
      <c r="B199" s="35"/>
      <c r="C199" s="35"/>
      <c r="D199" s="35"/>
      <c r="F199" s="58"/>
      <c r="G199" s="58"/>
      <c r="H199" s="58"/>
      <c r="I199" s="59"/>
    </row>
    <row r="200" spans="1:9" ht="15.75" customHeight="1">
      <c r="A200" s="35"/>
      <c r="B200" s="35"/>
      <c r="C200" s="35"/>
      <c r="D200" s="35"/>
      <c r="F200" s="56"/>
      <c r="G200" s="56"/>
      <c r="H200" s="56"/>
      <c r="I200" s="60"/>
    </row>
    <row r="201" spans="1:9" ht="15.75" customHeight="1" thickBot="1">
      <c r="A201" s="35"/>
      <c r="B201" s="35"/>
      <c r="C201" s="35"/>
      <c r="D201" s="35"/>
      <c r="F201" s="55"/>
      <c r="G201" s="55"/>
      <c r="H201" s="57"/>
    </row>
    <row r="202" spans="1:9" ht="15.75" customHeight="1" thickTop="1">
      <c r="A202" s="35"/>
      <c r="B202" s="35"/>
      <c r="C202" s="35"/>
      <c r="D202" s="35"/>
      <c r="F202" s="58"/>
      <c r="G202" s="58"/>
      <c r="H202" s="58"/>
      <c r="I202" s="59"/>
    </row>
    <row r="203" spans="1:9" ht="15.75" customHeight="1">
      <c r="A203" s="35"/>
      <c r="B203" s="35"/>
      <c r="C203" s="35"/>
      <c r="D203" s="35"/>
      <c r="F203" s="56"/>
      <c r="G203" s="56"/>
      <c r="H203" s="56"/>
      <c r="I203" s="60"/>
    </row>
    <row r="204" spans="1:9" ht="15.75" customHeight="1" thickBot="1">
      <c r="A204" s="35"/>
      <c r="B204" s="35"/>
      <c r="C204" s="35"/>
      <c r="D204" s="35"/>
      <c r="F204" s="55"/>
      <c r="G204" s="55"/>
      <c r="H204" s="57"/>
    </row>
    <row r="205" spans="1:9" ht="15.75" customHeight="1" thickTop="1">
      <c r="A205" s="35"/>
      <c r="B205" s="35"/>
      <c r="C205" s="35"/>
      <c r="D205" s="35"/>
      <c r="F205" s="58"/>
      <c r="G205" s="58"/>
      <c r="H205" s="58"/>
      <c r="I205" s="59"/>
    </row>
    <row r="206" spans="1:9" ht="15.75" customHeight="1">
      <c r="A206" s="35"/>
      <c r="B206" s="35"/>
      <c r="C206" s="35"/>
      <c r="D206" s="35"/>
      <c r="F206" s="56"/>
      <c r="G206" s="56"/>
      <c r="H206" s="56"/>
      <c r="I206" s="60"/>
    </row>
    <row r="207" spans="1:9" ht="15.75" customHeight="1" thickBot="1">
      <c r="A207" s="35"/>
      <c r="B207" s="35"/>
      <c r="C207" s="35"/>
      <c r="D207" s="35"/>
      <c r="F207" s="55"/>
      <c r="G207" s="55"/>
      <c r="H207" s="57"/>
    </row>
    <row r="208" spans="1:9" ht="15.75" customHeight="1" thickTop="1">
      <c r="A208" s="35"/>
      <c r="B208" s="35"/>
      <c r="C208" s="35"/>
      <c r="D208" s="35"/>
      <c r="F208" s="58"/>
      <c r="G208" s="58"/>
      <c r="H208" s="58"/>
      <c r="I208" s="59"/>
    </row>
    <row r="209" spans="1:9" ht="15.75" customHeight="1">
      <c r="A209" s="35"/>
      <c r="B209" s="35"/>
      <c r="C209" s="35"/>
      <c r="D209" s="35"/>
      <c r="F209" s="56"/>
      <c r="G209" s="56"/>
      <c r="H209" s="56"/>
      <c r="I209" s="60"/>
    </row>
    <row r="210" spans="1:9" ht="15.75" customHeight="1" thickBot="1">
      <c r="A210" s="35"/>
      <c r="B210" s="35"/>
      <c r="C210" s="35"/>
      <c r="D210" s="35"/>
      <c r="F210" s="55"/>
      <c r="G210" s="55"/>
      <c r="H210" s="57"/>
    </row>
    <row r="211" spans="1:9" ht="15.75" customHeight="1" thickTop="1">
      <c r="A211" s="35"/>
      <c r="B211" s="35"/>
      <c r="C211" s="35"/>
      <c r="D211" s="35"/>
      <c r="F211" s="58"/>
      <c r="G211" s="58"/>
      <c r="H211" s="58"/>
      <c r="I211" s="59"/>
    </row>
    <row r="212" spans="1:9" ht="15.75" customHeight="1">
      <c r="A212" s="35"/>
      <c r="B212" s="35"/>
      <c r="C212" s="35"/>
      <c r="D212" s="35"/>
      <c r="F212" s="56"/>
      <c r="G212" s="56"/>
      <c r="H212" s="56"/>
      <c r="I212" s="60"/>
    </row>
    <row r="213" spans="1:9" ht="15.75" customHeight="1" thickBot="1">
      <c r="A213" s="35"/>
      <c r="B213" s="35"/>
      <c r="C213" s="35"/>
      <c r="D213" s="35"/>
      <c r="F213" s="55"/>
      <c r="G213" s="55"/>
      <c r="H213" s="57"/>
    </row>
    <row r="214" spans="1:9" ht="15.75" customHeight="1" thickTop="1">
      <c r="A214" s="35"/>
      <c r="B214" s="35"/>
      <c r="C214" s="35"/>
      <c r="D214" s="35"/>
      <c r="F214" s="58"/>
      <c r="G214" s="58"/>
      <c r="H214" s="58"/>
      <c r="I214" s="59"/>
    </row>
    <row r="215" spans="1:9" ht="15.75" customHeight="1">
      <c r="A215" s="35"/>
      <c r="B215" s="35"/>
      <c r="C215" s="35"/>
      <c r="D215" s="35"/>
      <c r="F215" s="56"/>
      <c r="G215" s="56"/>
      <c r="H215" s="56"/>
      <c r="I215" s="60"/>
    </row>
    <row r="216" spans="1:9" ht="15.75" customHeight="1" thickBot="1">
      <c r="A216" s="35"/>
      <c r="B216" s="35"/>
      <c r="C216" s="35"/>
      <c r="D216" s="35"/>
      <c r="F216" s="55"/>
      <c r="G216" s="55"/>
      <c r="H216" s="57"/>
    </row>
    <row r="217" spans="1:9" ht="15.75" customHeight="1" thickTop="1">
      <c r="A217" s="35"/>
      <c r="B217" s="35"/>
      <c r="C217" s="35"/>
      <c r="D217" s="35"/>
      <c r="F217" s="58"/>
      <c r="G217" s="58"/>
      <c r="H217" s="58"/>
      <c r="I217" s="59"/>
    </row>
    <row r="218" spans="1:9" ht="15.75" customHeight="1">
      <c r="A218" s="35"/>
      <c r="B218" s="35"/>
      <c r="C218" s="35"/>
      <c r="D218" s="35"/>
      <c r="F218" s="56"/>
      <c r="G218" s="56"/>
      <c r="H218" s="56"/>
      <c r="I218" s="60"/>
    </row>
    <row r="219" spans="1:9" ht="15.75" customHeight="1" thickBot="1">
      <c r="A219" s="35"/>
      <c r="B219" s="35"/>
      <c r="C219" s="35"/>
      <c r="D219" s="35"/>
      <c r="F219" s="55"/>
      <c r="G219" s="55"/>
      <c r="H219" s="57"/>
    </row>
    <row r="220" spans="1:9" ht="15.75" customHeight="1" thickTop="1">
      <c r="A220" s="35"/>
      <c r="B220" s="35"/>
      <c r="C220" s="35"/>
      <c r="D220" s="35"/>
      <c r="F220" s="58"/>
      <c r="G220" s="58"/>
      <c r="H220" s="58"/>
      <c r="I220" s="59"/>
    </row>
    <row r="221" spans="1:9" ht="15.75" customHeight="1">
      <c r="A221" s="35"/>
      <c r="B221" s="35"/>
      <c r="C221" s="35"/>
      <c r="D221" s="35"/>
      <c r="F221" s="56"/>
      <c r="G221" s="56"/>
      <c r="H221" s="56"/>
      <c r="I221" s="60"/>
    </row>
    <row r="222" spans="1:9" ht="15.75" customHeight="1" thickBot="1">
      <c r="A222" s="35"/>
      <c r="B222" s="35"/>
      <c r="C222" s="35"/>
      <c r="D222" s="35"/>
      <c r="F222" s="55"/>
      <c r="G222" s="55"/>
      <c r="H222" s="57"/>
    </row>
    <row r="223" spans="1:9" ht="15.75" customHeight="1" thickTop="1">
      <c r="A223" s="35"/>
      <c r="B223" s="35"/>
      <c r="C223" s="35"/>
      <c r="D223" s="35"/>
      <c r="F223" s="58"/>
      <c r="G223" s="58"/>
      <c r="H223" s="58"/>
      <c r="I223" s="59"/>
    </row>
    <row r="224" spans="1:9" ht="15.75" customHeight="1">
      <c r="A224" s="35"/>
      <c r="B224" s="35"/>
      <c r="C224" s="35"/>
      <c r="D224" s="35"/>
      <c r="F224" s="56"/>
      <c r="G224" s="56"/>
      <c r="H224" s="56"/>
      <c r="I224" s="60"/>
    </row>
    <row r="225" spans="1:9" ht="15.75" customHeight="1" thickBot="1">
      <c r="A225" s="35"/>
      <c r="B225" s="35"/>
      <c r="C225" s="35"/>
      <c r="D225" s="35"/>
      <c r="F225" s="55"/>
      <c r="G225" s="55"/>
      <c r="H225" s="57"/>
    </row>
    <row r="226" spans="1:9" ht="15.75" customHeight="1" thickTop="1">
      <c r="A226" s="35"/>
      <c r="B226" s="35"/>
      <c r="C226" s="35"/>
      <c r="D226" s="35"/>
      <c r="F226" s="58"/>
      <c r="G226" s="58"/>
      <c r="H226" s="58"/>
      <c r="I226" s="59"/>
    </row>
    <row r="227" spans="1:9" ht="15.75" customHeight="1">
      <c r="A227" s="35"/>
      <c r="B227" s="35"/>
      <c r="C227" s="35"/>
      <c r="D227" s="35"/>
      <c r="F227" s="56"/>
      <c r="G227" s="56"/>
      <c r="H227" s="56"/>
      <c r="I227" s="60"/>
    </row>
    <row r="228" spans="1:9" ht="15.75" customHeight="1" thickBot="1">
      <c r="A228" s="35"/>
      <c r="B228" s="35"/>
      <c r="C228" s="35"/>
      <c r="D228" s="35"/>
      <c r="F228" s="55"/>
      <c r="G228" s="55"/>
      <c r="H228" s="57"/>
    </row>
    <row r="229" spans="1:9" ht="15.75" customHeight="1" thickTop="1">
      <c r="A229" s="35"/>
      <c r="B229" s="35"/>
      <c r="C229" s="35"/>
      <c r="D229" s="35"/>
      <c r="F229" s="58"/>
      <c r="G229" s="58"/>
      <c r="H229" s="58"/>
      <c r="I229" s="59"/>
    </row>
    <row r="230" spans="1:9" ht="15.75" customHeight="1">
      <c r="A230" s="35"/>
      <c r="B230" s="35"/>
      <c r="C230" s="35"/>
      <c r="D230" s="35"/>
      <c r="F230" s="56"/>
      <c r="G230" s="56"/>
      <c r="H230" s="56"/>
      <c r="I230" s="60"/>
    </row>
    <row r="231" spans="1:9" ht="15.75" customHeight="1" thickBot="1">
      <c r="A231" s="35"/>
      <c r="B231" s="35"/>
      <c r="C231" s="35"/>
      <c r="D231" s="35"/>
      <c r="F231" s="55"/>
      <c r="G231" s="55"/>
      <c r="H231" s="57"/>
    </row>
    <row r="232" spans="1:9" ht="15.75" customHeight="1" thickTop="1">
      <c r="A232" s="35"/>
      <c r="B232" s="35"/>
      <c r="C232" s="35"/>
      <c r="D232" s="35"/>
      <c r="F232" s="58"/>
      <c r="G232" s="58"/>
      <c r="H232" s="58"/>
      <c r="I232" s="59"/>
    </row>
    <row r="233" spans="1:9" ht="15.75" customHeight="1">
      <c r="A233" s="35"/>
      <c r="B233" s="35"/>
      <c r="C233" s="35"/>
      <c r="D233" s="35"/>
      <c r="F233" s="56"/>
      <c r="G233" s="56"/>
      <c r="H233" s="56"/>
      <c r="I233" s="60"/>
    </row>
    <row r="234" spans="1:9" ht="15.75" customHeight="1" thickBot="1">
      <c r="A234" s="35"/>
      <c r="B234" s="35"/>
      <c r="C234" s="35"/>
      <c r="D234" s="35"/>
      <c r="F234" s="55"/>
      <c r="G234" s="55"/>
      <c r="H234" s="57"/>
    </row>
    <row r="235" spans="1:9" ht="15.75" customHeight="1" thickTop="1">
      <c r="A235" s="35"/>
      <c r="B235" s="35"/>
      <c r="C235" s="35"/>
      <c r="D235" s="35"/>
      <c r="F235" s="58"/>
      <c r="G235" s="58"/>
      <c r="H235" s="58"/>
      <c r="I235" s="59"/>
    </row>
    <row r="236" spans="1:9" ht="15.75" customHeight="1">
      <c r="A236" s="35"/>
      <c r="B236" s="35"/>
      <c r="C236" s="35"/>
      <c r="D236" s="35"/>
      <c r="F236" s="56"/>
      <c r="G236" s="56"/>
      <c r="H236" s="56"/>
      <c r="I236" s="60"/>
    </row>
    <row r="237" spans="1:9" ht="15.75" customHeight="1" thickBot="1">
      <c r="A237" s="35"/>
      <c r="B237" s="35"/>
      <c r="C237" s="35"/>
      <c r="D237" s="35"/>
      <c r="F237" s="55"/>
      <c r="G237" s="55"/>
      <c r="H237" s="57"/>
    </row>
    <row r="238" spans="1:9" ht="15.75" customHeight="1" thickTop="1">
      <c r="A238" s="35"/>
      <c r="B238" s="35"/>
      <c r="C238" s="35"/>
      <c r="D238" s="35"/>
      <c r="F238" s="58"/>
      <c r="G238" s="58"/>
      <c r="H238" s="58"/>
      <c r="I238" s="59"/>
    </row>
    <row r="239" spans="1:9" ht="15.75" customHeight="1">
      <c r="A239" s="35"/>
      <c r="B239" s="35"/>
      <c r="C239" s="35"/>
      <c r="D239" s="35"/>
      <c r="F239" s="56"/>
      <c r="G239" s="56"/>
      <c r="H239" s="56"/>
      <c r="I239" s="60"/>
    </row>
    <row r="240" spans="1:9" ht="15.75" customHeight="1" thickBot="1">
      <c r="A240" s="35"/>
      <c r="B240" s="35"/>
      <c r="C240" s="35"/>
      <c r="D240" s="35"/>
      <c r="F240" s="55"/>
      <c r="G240" s="55"/>
      <c r="H240" s="57"/>
    </row>
    <row r="241" spans="1:9" ht="15.75" customHeight="1" thickTop="1">
      <c r="A241" s="35"/>
      <c r="B241" s="35"/>
      <c r="C241" s="35"/>
      <c r="D241" s="35"/>
      <c r="F241" s="58"/>
      <c r="G241" s="58"/>
      <c r="H241" s="58"/>
      <c r="I241" s="59"/>
    </row>
    <row r="242" spans="1:9" ht="15.75" customHeight="1">
      <c r="A242" s="35"/>
      <c r="B242" s="35"/>
      <c r="C242" s="35"/>
      <c r="D242" s="35"/>
      <c r="F242" s="56"/>
      <c r="G242" s="56"/>
      <c r="H242" s="56"/>
      <c r="I242" s="60"/>
    </row>
    <row r="243" spans="1:9" ht="15.75" customHeight="1" thickBot="1">
      <c r="A243" s="35"/>
      <c r="B243" s="35"/>
      <c r="C243" s="35"/>
      <c r="D243" s="35"/>
      <c r="F243" s="55"/>
      <c r="G243" s="55"/>
      <c r="H243" s="57"/>
    </row>
    <row r="244" spans="1:9" ht="15.75" customHeight="1" thickTop="1">
      <c r="A244" s="35"/>
      <c r="B244" s="35"/>
      <c r="C244" s="35"/>
      <c r="D244" s="35"/>
      <c r="F244" s="58"/>
      <c r="G244" s="58"/>
      <c r="H244" s="58"/>
      <c r="I244" s="59"/>
    </row>
    <row r="245" spans="1:9" ht="15.75" customHeight="1">
      <c r="A245" s="35"/>
      <c r="B245" s="35"/>
      <c r="C245" s="35"/>
      <c r="D245" s="35"/>
      <c r="F245" s="56"/>
      <c r="G245" s="56"/>
      <c r="H245" s="56"/>
      <c r="I245" s="60"/>
    </row>
    <row r="246" spans="1:9" ht="15.75" customHeight="1" thickBot="1">
      <c r="A246" s="35"/>
      <c r="B246" s="35"/>
      <c r="C246" s="35"/>
      <c r="D246" s="35"/>
      <c r="F246" s="55"/>
      <c r="G246" s="55"/>
      <c r="H246" s="57"/>
    </row>
    <row r="247" spans="1:9" ht="15.75" customHeight="1" thickTop="1">
      <c r="A247" s="35"/>
      <c r="B247" s="35"/>
      <c r="C247" s="35"/>
      <c r="D247" s="35"/>
      <c r="F247" s="58"/>
      <c r="G247" s="58"/>
      <c r="H247" s="58"/>
      <c r="I247" s="59"/>
    </row>
    <row r="248" spans="1:9" ht="15.75" customHeight="1">
      <c r="A248" s="35"/>
      <c r="B248" s="35"/>
      <c r="C248" s="35"/>
      <c r="D248" s="35"/>
      <c r="F248" s="56"/>
      <c r="G248" s="56"/>
      <c r="H248" s="56"/>
      <c r="I248" s="60"/>
    </row>
    <row r="249" spans="1:9" ht="15.75" customHeight="1" thickBot="1">
      <c r="A249" s="35"/>
      <c r="B249" s="35"/>
      <c r="C249" s="35"/>
      <c r="D249" s="35"/>
      <c r="F249" s="55"/>
      <c r="G249" s="55"/>
      <c r="H249" s="57"/>
    </row>
    <row r="250" spans="1:9" ht="15.75" customHeight="1" thickTop="1">
      <c r="A250" s="35"/>
      <c r="B250" s="35"/>
      <c r="C250" s="35"/>
      <c r="D250" s="35"/>
      <c r="F250" s="58"/>
      <c r="G250" s="58"/>
      <c r="H250" s="58"/>
      <c r="I250" s="59"/>
    </row>
    <row r="251" spans="1:9" ht="15.75" customHeight="1">
      <c r="A251" s="35"/>
      <c r="B251" s="35"/>
      <c r="C251" s="35"/>
      <c r="D251" s="35"/>
      <c r="F251" s="56"/>
      <c r="G251" s="56"/>
      <c r="H251" s="56"/>
      <c r="I251" s="60"/>
    </row>
    <row r="252" spans="1:9" ht="15.75" customHeight="1" thickBot="1">
      <c r="A252" s="35"/>
      <c r="B252" s="35"/>
      <c r="C252" s="35"/>
      <c r="D252" s="35"/>
      <c r="F252" s="55"/>
      <c r="G252" s="55"/>
      <c r="H252" s="57"/>
    </row>
    <row r="253" spans="1:9" ht="15.75" customHeight="1" thickTop="1">
      <c r="A253" s="35"/>
      <c r="B253" s="35"/>
      <c r="C253" s="35"/>
      <c r="D253" s="35"/>
      <c r="F253" s="58"/>
      <c r="G253" s="58"/>
      <c r="H253" s="58"/>
      <c r="I253" s="59"/>
    </row>
    <row r="254" spans="1:9" ht="15.75" customHeight="1">
      <c r="A254" s="35"/>
      <c r="B254" s="35"/>
      <c r="C254" s="35"/>
      <c r="D254" s="35"/>
      <c r="F254" s="56"/>
      <c r="G254" s="56"/>
      <c r="H254" s="56"/>
      <c r="I254" s="60"/>
    </row>
    <row r="255" spans="1:9" ht="15.75" customHeight="1" thickBot="1">
      <c r="A255" s="35"/>
      <c r="B255" s="35"/>
      <c r="C255" s="35"/>
      <c r="D255" s="35"/>
      <c r="F255" s="55"/>
      <c r="G255" s="55"/>
      <c r="H255" s="57"/>
    </row>
    <row r="256" spans="1:9" ht="15.75" customHeight="1" thickTop="1">
      <c r="A256" s="35"/>
      <c r="B256" s="35"/>
      <c r="C256" s="35"/>
      <c r="D256" s="35"/>
      <c r="F256" s="58"/>
      <c r="G256" s="58"/>
      <c r="H256" s="58"/>
      <c r="I256" s="59"/>
    </row>
    <row r="257" spans="1:9" ht="15.75" customHeight="1">
      <c r="A257" s="35"/>
      <c r="B257" s="35"/>
      <c r="C257" s="35"/>
      <c r="D257" s="35"/>
      <c r="F257" s="56"/>
      <c r="G257" s="56"/>
      <c r="H257" s="56"/>
      <c r="I257" s="60"/>
    </row>
    <row r="258" spans="1:9" ht="15.75" customHeight="1" thickBot="1">
      <c r="A258" s="35"/>
      <c r="B258" s="35"/>
      <c r="C258" s="35"/>
      <c r="D258" s="35"/>
      <c r="F258" s="55"/>
      <c r="G258" s="55"/>
      <c r="H258" s="57"/>
    </row>
    <row r="259" spans="1:9" ht="15.75" customHeight="1" thickTop="1">
      <c r="A259" s="35"/>
      <c r="B259" s="35"/>
      <c r="C259" s="35"/>
      <c r="D259" s="35"/>
      <c r="F259" s="58"/>
      <c r="G259" s="58"/>
      <c r="H259" s="58"/>
      <c r="I259" s="59"/>
    </row>
    <row r="260" spans="1:9" ht="15.75" customHeight="1">
      <c r="A260" s="35"/>
      <c r="B260" s="35"/>
      <c r="C260" s="35"/>
      <c r="D260" s="35"/>
      <c r="F260" s="56"/>
      <c r="G260" s="56"/>
      <c r="H260" s="56"/>
      <c r="I260" s="60"/>
    </row>
    <row r="261" spans="1:9" ht="15.75" customHeight="1" thickBot="1">
      <c r="A261" s="35"/>
      <c r="B261" s="35"/>
      <c r="C261" s="35"/>
      <c r="D261" s="35"/>
      <c r="F261" s="55"/>
      <c r="G261" s="55"/>
      <c r="H261" s="57"/>
    </row>
    <row r="262" spans="1:9" ht="15.75" customHeight="1" thickTop="1">
      <c r="A262" s="35"/>
      <c r="B262" s="35"/>
      <c r="C262" s="35"/>
      <c r="D262" s="35"/>
      <c r="F262" s="58"/>
      <c r="G262" s="58"/>
      <c r="H262" s="58"/>
      <c r="I262" s="59"/>
    </row>
    <row r="263" spans="1:9" ht="15.75" customHeight="1">
      <c r="A263" s="35"/>
      <c r="B263" s="35"/>
      <c r="C263" s="35"/>
      <c r="D263" s="35"/>
      <c r="F263" s="56"/>
      <c r="G263" s="56"/>
      <c r="H263" s="56"/>
      <c r="I263" s="60"/>
    </row>
    <row r="264" spans="1:9" ht="15.75" customHeight="1" thickBot="1">
      <c r="A264" s="35"/>
      <c r="B264" s="35"/>
      <c r="C264" s="35"/>
      <c r="D264" s="35"/>
      <c r="F264" s="55"/>
      <c r="G264" s="55"/>
      <c r="H264" s="57"/>
    </row>
    <row r="265" spans="1:9" ht="15.75" customHeight="1" thickTop="1">
      <c r="A265" s="35"/>
      <c r="B265" s="35"/>
      <c r="C265" s="35"/>
      <c r="D265" s="35"/>
      <c r="F265" s="58"/>
      <c r="G265" s="58"/>
      <c r="H265" s="58"/>
      <c r="I265" s="59"/>
    </row>
    <row r="266" spans="1:9" ht="15.75" customHeight="1">
      <c r="A266" s="35"/>
      <c r="B266" s="35"/>
      <c r="C266" s="35"/>
      <c r="D266" s="35"/>
      <c r="F266" s="56"/>
      <c r="G266" s="56"/>
      <c r="H266" s="56"/>
      <c r="I266" s="60"/>
    </row>
    <row r="267" spans="1:9" ht="15.75" customHeight="1" thickBot="1">
      <c r="A267" s="35"/>
      <c r="B267" s="35"/>
      <c r="C267" s="35"/>
      <c r="D267" s="35"/>
      <c r="F267" s="55"/>
      <c r="G267" s="55"/>
      <c r="H267" s="57"/>
    </row>
    <row r="268" spans="1:9" ht="15.75" customHeight="1" thickTop="1">
      <c r="A268" s="35"/>
      <c r="B268" s="35"/>
      <c r="C268" s="35"/>
      <c r="D268" s="35"/>
      <c r="F268" s="58"/>
      <c r="G268" s="58"/>
      <c r="H268" s="58"/>
      <c r="I268" s="59"/>
    </row>
    <row r="269" spans="1:9" ht="15.75" customHeight="1">
      <c r="A269" s="35"/>
      <c r="B269" s="35"/>
      <c r="C269" s="35"/>
      <c r="D269" s="35"/>
      <c r="F269" s="56"/>
      <c r="G269" s="56"/>
      <c r="H269" s="56"/>
      <c r="I269" s="60"/>
    </row>
    <row r="270" spans="1:9" ht="15.75" customHeight="1" thickBot="1">
      <c r="A270" s="35"/>
      <c r="B270" s="35"/>
      <c r="C270" s="35"/>
      <c r="D270" s="35"/>
      <c r="F270" s="55"/>
      <c r="G270" s="55"/>
      <c r="H270" s="57"/>
    </row>
    <row r="271" spans="1:9" ht="15.75" customHeight="1" thickTop="1">
      <c r="A271" s="35"/>
      <c r="B271" s="35"/>
      <c r="C271" s="35"/>
      <c r="D271" s="35"/>
      <c r="F271" s="58"/>
      <c r="G271" s="58"/>
      <c r="H271" s="58"/>
      <c r="I271" s="59"/>
    </row>
    <row r="272" spans="1:9" ht="15.75" customHeight="1">
      <c r="A272" s="35"/>
      <c r="B272" s="35"/>
      <c r="C272" s="35"/>
      <c r="D272" s="35"/>
      <c r="F272" s="56"/>
      <c r="G272" s="56"/>
      <c r="H272" s="56"/>
      <c r="I272" s="60"/>
    </row>
    <row r="273" spans="1:9" ht="15.75" customHeight="1" thickBot="1">
      <c r="A273" s="35"/>
      <c r="B273" s="35"/>
      <c r="C273" s="35"/>
      <c r="D273" s="35"/>
      <c r="F273" s="55"/>
      <c r="G273" s="55"/>
      <c r="H273" s="57"/>
    </row>
    <row r="274" spans="1:9" ht="15.75" customHeight="1" thickTop="1">
      <c r="A274" s="35"/>
      <c r="B274" s="35"/>
      <c r="C274" s="35"/>
      <c r="D274" s="35"/>
      <c r="F274" s="58"/>
      <c r="G274" s="58"/>
      <c r="H274" s="58"/>
      <c r="I274" s="59"/>
    </row>
    <row r="275" spans="1:9" ht="15.75" customHeight="1">
      <c r="A275" s="35"/>
      <c r="B275" s="35"/>
      <c r="C275" s="35"/>
      <c r="D275" s="35"/>
      <c r="F275" s="56"/>
      <c r="G275" s="56"/>
      <c r="H275" s="56"/>
      <c r="I275" s="60"/>
    </row>
    <row r="276" spans="1:9" ht="15.75" customHeight="1" thickBot="1">
      <c r="A276" s="35"/>
      <c r="B276" s="35"/>
      <c r="C276" s="35"/>
      <c r="D276" s="35"/>
      <c r="F276" s="55"/>
      <c r="G276" s="55"/>
      <c r="H276" s="57"/>
    </row>
    <row r="277" spans="1:9" ht="15.75" customHeight="1" thickTop="1">
      <c r="A277" s="35"/>
      <c r="B277" s="35"/>
      <c r="C277" s="35"/>
      <c r="D277" s="35"/>
      <c r="F277" s="58"/>
      <c r="G277" s="58"/>
      <c r="H277" s="58"/>
      <c r="I277" s="59"/>
    </row>
    <row r="278" spans="1:9" ht="15.75" customHeight="1">
      <c r="A278" s="35"/>
      <c r="B278" s="35"/>
      <c r="C278" s="35"/>
      <c r="D278" s="35"/>
      <c r="F278" s="56"/>
      <c r="G278" s="56"/>
      <c r="H278" s="56"/>
      <c r="I278" s="60"/>
    </row>
    <row r="279" spans="1:9" ht="15.75" customHeight="1" thickBot="1">
      <c r="A279" s="35"/>
      <c r="B279" s="35"/>
      <c r="C279" s="35"/>
      <c r="D279" s="35"/>
      <c r="F279" s="55"/>
      <c r="G279" s="55"/>
      <c r="H279" s="57"/>
    </row>
    <row r="280" spans="1:9" ht="15.75" customHeight="1" thickTop="1">
      <c r="A280" s="35"/>
      <c r="B280" s="35"/>
      <c r="C280" s="35"/>
      <c r="D280" s="35"/>
      <c r="F280" s="58"/>
      <c r="G280" s="58"/>
      <c r="H280" s="58"/>
      <c r="I280" s="59"/>
    </row>
    <row r="281" spans="1:9" ht="15.75" customHeight="1">
      <c r="A281" s="35"/>
      <c r="B281" s="35"/>
      <c r="C281" s="35"/>
      <c r="D281" s="35"/>
      <c r="F281" s="56"/>
      <c r="G281" s="56"/>
      <c r="H281" s="56"/>
      <c r="I281" s="60"/>
    </row>
    <row r="282" spans="1:9" ht="15.75" customHeight="1" thickBot="1">
      <c r="A282" s="35"/>
      <c r="B282" s="35"/>
      <c r="C282" s="35"/>
      <c r="D282" s="35"/>
      <c r="F282" s="55"/>
      <c r="G282" s="55"/>
      <c r="H282" s="57"/>
    </row>
    <row r="283" spans="1:9" ht="15.75" customHeight="1" thickTop="1">
      <c r="A283" s="35"/>
      <c r="B283" s="35"/>
      <c r="C283" s="35"/>
      <c r="D283" s="35"/>
      <c r="F283" s="58"/>
      <c r="G283" s="58"/>
      <c r="H283" s="58"/>
      <c r="I283" s="59"/>
    </row>
    <row r="284" spans="1:9" ht="15.75" customHeight="1">
      <c r="A284" s="35"/>
      <c r="B284" s="35"/>
      <c r="C284" s="35"/>
      <c r="D284" s="35"/>
      <c r="F284" s="56"/>
      <c r="G284" s="56"/>
      <c r="H284" s="56"/>
      <c r="I284" s="60"/>
    </row>
    <row r="285" spans="1:9" ht="15.75" customHeight="1" thickBot="1">
      <c r="A285" s="35"/>
      <c r="B285" s="35"/>
      <c r="C285" s="35"/>
      <c r="D285" s="35"/>
      <c r="F285" s="55"/>
      <c r="G285" s="55"/>
      <c r="H285" s="57"/>
    </row>
    <row r="286" spans="1:9" ht="15.75" customHeight="1" thickTop="1">
      <c r="A286" s="35"/>
      <c r="B286" s="35"/>
      <c r="C286" s="35"/>
      <c r="D286" s="35"/>
      <c r="F286" s="58"/>
      <c r="G286" s="58"/>
      <c r="H286" s="58"/>
      <c r="I286" s="59"/>
    </row>
    <row r="287" spans="1:9" ht="15.75" customHeight="1">
      <c r="A287" s="35"/>
      <c r="B287" s="35"/>
      <c r="C287" s="35"/>
      <c r="D287" s="35"/>
      <c r="F287" s="56"/>
      <c r="G287" s="56"/>
      <c r="H287" s="56"/>
      <c r="I287" s="60"/>
    </row>
    <row r="288" spans="1:9" ht="15.75" customHeight="1" thickBot="1">
      <c r="A288" s="35"/>
      <c r="B288" s="35"/>
      <c r="C288" s="35"/>
      <c r="D288" s="35"/>
      <c r="F288" s="55"/>
      <c r="G288" s="55"/>
      <c r="H288" s="57"/>
    </row>
    <row r="289" spans="1:9" ht="15.75" customHeight="1" thickTop="1">
      <c r="A289" s="35"/>
      <c r="B289" s="35"/>
      <c r="C289" s="35"/>
      <c r="D289" s="35"/>
      <c r="F289" s="58"/>
      <c r="G289" s="58"/>
      <c r="H289" s="58"/>
      <c r="I289" s="59"/>
    </row>
    <row r="290" spans="1:9" ht="15.75" customHeight="1">
      <c r="A290" s="35"/>
      <c r="B290" s="35"/>
      <c r="C290" s="35"/>
      <c r="D290" s="35"/>
      <c r="F290" s="56"/>
      <c r="G290" s="56"/>
      <c r="H290" s="56"/>
      <c r="I290" s="60"/>
    </row>
    <row r="291" spans="1:9" ht="15.75" customHeight="1" thickBot="1">
      <c r="A291" s="35"/>
      <c r="B291" s="35"/>
      <c r="C291" s="35"/>
      <c r="D291" s="35"/>
      <c r="F291" s="55"/>
      <c r="G291" s="55"/>
      <c r="H291" s="57"/>
    </row>
    <row r="292" spans="1:9" ht="15.75" customHeight="1" thickTop="1">
      <c r="A292" s="35"/>
      <c r="B292" s="35"/>
      <c r="C292" s="35"/>
      <c r="D292" s="35"/>
      <c r="F292" s="58"/>
      <c r="G292" s="58"/>
      <c r="H292" s="58"/>
      <c r="I292" s="59"/>
    </row>
    <row r="293" spans="1:9" ht="15.75" customHeight="1">
      <c r="A293" s="35"/>
      <c r="B293" s="35"/>
      <c r="C293" s="35"/>
      <c r="D293" s="35"/>
      <c r="F293" s="56"/>
      <c r="G293" s="56"/>
      <c r="H293" s="56"/>
      <c r="I293" s="60"/>
    </row>
    <row r="294" spans="1:9" ht="15.75" customHeight="1" thickBot="1">
      <c r="A294" s="35"/>
      <c r="B294" s="35"/>
      <c r="C294" s="35"/>
      <c r="D294" s="35"/>
      <c r="F294" s="55"/>
      <c r="G294" s="55"/>
      <c r="H294" s="57"/>
    </row>
    <row r="295" spans="1:9" ht="15.75" customHeight="1" thickTop="1">
      <c r="A295" s="35"/>
      <c r="B295" s="35"/>
      <c r="C295" s="35"/>
      <c r="D295" s="35"/>
      <c r="F295" s="58"/>
      <c r="G295" s="58"/>
      <c r="H295" s="58"/>
      <c r="I295" s="59"/>
    </row>
    <row r="296" spans="1:9" ht="15.75" customHeight="1">
      <c r="A296" s="35"/>
      <c r="B296" s="35"/>
      <c r="C296" s="35"/>
      <c r="D296" s="35"/>
      <c r="F296" s="56"/>
      <c r="G296" s="56"/>
      <c r="H296" s="56"/>
      <c r="I296" s="60"/>
    </row>
    <row r="297" spans="1:9" ht="15.75" customHeight="1" thickBot="1">
      <c r="A297" s="35"/>
      <c r="B297" s="35"/>
      <c r="C297" s="35"/>
      <c r="D297" s="35"/>
      <c r="F297" s="55"/>
      <c r="G297" s="55"/>
      <c r="H297" s="57"/>
    </row>
    <row r="298" spans="1:9" ht="15.75" customHeight="1" thickTop="1">
      <c r="A298" s="35"/>
      <c r="B298" s="35"/>
      <c r="C298" s="35"/>
      <c r="D298" s="35"/>
      <c r="F298" s="58"/>
      <c r="G298" s="58"/>
      <c r="H298" s="58"/>
      <c r="I298" s="59"/>
    </row>
    <row r="299" spans="1:9" ht="15.75" customHeight="1">
      <c r="A299" s="35"/>
      <c r="B299" s="35"/>
      <c r="C299" s="35"/>
      <c r="D299" s="35"/>
      <c r="F299" s="56"/>
      <c r="G299" s="56"/>
      <c r="H299" s="56"/>
      <c r="I299" s="60"/>
    </row>
    <row r="300" spans="1:9" ht="15.75" customHeight="1" thickBot="1">
      <c r="A300" s="35"/>
      <c r="B300" s="35"/>
      <c r="C300" s="35"/>
      <c r="D300" s="35"/>
      <c r="F300" s="55"/>
      <c r="G300" s="55"/>
      <c r="H300" s="57"/>
    </row>
    <row r="301" spans="1:9" ht="15.75" customHeight="1" thickTop="1">
      <c r="A301" s="35"/>
      <c r="B301" s="35"/>
      <c r="C301" s="35"/>
      <c r="D301" s="35"/>
      <c r="F301" s="58"/>
      <c r="G301" s="58"/>
      <c r="H301" s="58"/>
      <c r="I301" s="59"/>
    </row>
    <row r="302" spans="1:9" ht="15.75" customHeight="1">
      <c r="A302" s="35"/>
      <c r="B302" s="35"/>
      <c r="C302" s="35"/>
      <c r="D302" s="35"/>
      <c r="F302" s="56"/>
      <c r="G302" s="56"/>
      <c r="H302" s="56"/>
      <c r="I302" s="60"/>
    </row>
    <row r="303" spans="1:9" ht="15.75" customHeight="1" thickBot="1">
      <c r="A303" s="35"/>
      <c r="B303" s="35"/>
      <c r="C303" s="35"/>
      <c r="D303" s="35"/>
      <c r="F303" s="55"/>
      <c r="G303" s="55"/>
      <c r="H303" s="57"/>
    </row>
    <row r="304" spans="1:9" ht="15.75" customHeight="1" thickTop="1">
      <c r="A304" s="35"/>
      <c r="B304" s="35"/>
      <c r="C304" s="35"/>
      <c r="D304" s="35"/>
      <c r="F304" s="58"/>
      <c r="G304" s="58"/>
      <c r="H304" s="58"/>
      <c r="I304" s="59"/>
    </row>
    <row r="305" spans="1:9" ht="15.75" customHeight="1">
      <c r="A305" s="35"/>
      <c r="B305" s="35"/>
      <c r="C305" s="35"/>
      <c r="D305" s="35"/>
      <c r="F305" s="56"/>
      <c r="G305" s="56"/>
      <c r="H305" s="56"/>
      <c r="I305" s="60"/>
    </row>
    <row r="306" spans="1:9" ht="15.75" customHeight="1" thickBot="1">
      <c r="A306" s="35"/>
      <c r="B306" s="35"/>
      <c r="C306" s="35"/>
      <c r="D306" s="35"/>
      <c r="F306" s="55"/>
      <c r="G306" s="55"/>
      <c r="H306" s="57"/>
    </row>
    <row r="307" spans="1:9" ht="15.75" customHeight="1" thickTop="1">
      <c r="A307" s="35"/>
      <c r="B307" s="35"/>
      <c r="C307" s="35"/>
      <c r="D307" s="35"/>
      <c r="F307" s="58"/>
      <c r="G307" s="58"/>
      <c r="H307" s="58"/>
      <c r="I307" s="59"/>
    </row>
    <row r="308" spans="1:9" ht="15.75" customHeight="1">
      <c r="A308" s="35"/>
      <c r="B308" s="35"/>
      <c r="C308" s="35"/>
      <c r="D308" s="35"/>
      <c r="F308" s="56"/>
      <c r="G308" s="56"/>
      <c r="H308" s="56"/>
      <c r="I308" s="60"/>
    </row>
    <row r="309" spans="1:9" ht="15.75" customHeight="1" thickBot="1">
      <c r="A309" s="35"/>
      <c r="B309" s="35"/>
      <c r="C309" s="35"/>
      <c r="D309" s="35"/>
      <c r="F309" s="55"/>
      <c r="G309" s="55"/>
      <c r="H309" s="57"/>
    </row>
    <row r="310" spans="1:9" ht="15.75" customHeight="1" thickTop="1">
      <c r="A310" s="35"/>
      <c r="B310" s="35"/>
      <c r="C310" s="35"/>
      <c r="D310" s="35"/>
      <c r="F310" s="58"/>
      <c r="G310" s="58"/>
      <c r="H310" s="58"/>
      <c r="I310" s="59"/>
    </row>
    <row r="311" spans="1:9" ht="15.75" customHeight="1">
      <c r="A311" s="35"/>
      <c r="B311" s="35"/>
      <c r="C311" s="35"/>
      <c r="D311" s="35"/>
      <c r="F311" s="56"/>
      <c r="G311" s="56"/>
      <c r="H311" s="56"/>
      <c r="I311" s="60"/>
    </row>
    <row r="312" spans="1:9" ht="15.75" customHeight="1" thickBot="1">
      <c r="A312" s="35"/>
      <c r="B312" s="35"/>
      <c r="C312" s="35"/>
      <c r="D312" s="35"/>
      <c r="F312" s="55"/>
      <c r="G312" s="55"/>
      <c r="H312" s="57"/>
    </row>
    <row r="313" spans="1:9" ht="15.75" customHeight="1" thickTop="1">
      <c r="A313" s="35"/>
      <c r="B313" s="35"/>
      <c r="C313" s="35"/>
      <c r="D313" s="35"/>
      <c r="F313" s="58"/>
      <c r="G313" s="58"/>
      <c r="H313" s="58"/>
      <c r="I313" s="59"/>
    </row>
    <row r="314" spans="1:9" ht="15.75" customHeight="1">
      <c r="A314" s="35"/>
      <c r="B314" s="35"/>
      <c r="C314" s="35"/>
      <c r="D314" s="35"/>
      <c r="F314" s="56"/>
      <c r="G314" s="56"/>
      <c r="H314" s="56"/>
      <c r="I314" s="60"/>
    </row>
    <row r="315" spans="1:9" ht="15.75" customHeight="1" thickBot="1">
      <c r="A315" s="35"/>
      <c r="B315" s="35"/>
      <c r="C315" s="35"/>
      <c r="D315" s="35"/>
      <c r="F315" s="55"/>
      <c r="G315" s="55"/>
      <c r="H315" s="57"/>
    </row>
    <row r="316" spans="1:9" ht="15.75" customHeight="1" thickTop="1">
      <c r="A316" s="35"/>
      <c r="B316" s="35"/>
      <c r="C316" s="35"/>
      <c r="D316" s="35"/>
      <c r="F316" s="58"/>
      <c r="G316" s="58"/>
      <c r="H316" s="58"/>
      <c r="I316" s="59"/>
    </row>
    <row r="317" spans="1:9" ht="15.75" customHeight="1">
      <c r="A317" s="35"/>
      <c r="B317" s="35"/>
      <c r="C317" s="35"/>
      <c r="D317" s="35"/>
      <c r="F317" s="56"/>
      <c r="G317" s="56"/>
      <c r="H317" s="56"/>
      <c r="I317" s="60"/>
    </row>
    <row r="318" spans="1:9" ht="15.75" customHeight="1" thickBot="1">
      <c r="A318" s="35"/>
      <c r="B318" s="35"/>
      <c r="C318" s="35"/>
      <c r="D318" s="35"/>
      <c r="F318" s="55"/>
      <c r="G318" s="55"/>
      <c r="H318" s="57"/>
    </row>
    <row r="319" spans="1:9" ht="15.75" customHeight="1" thickTop="1">
      <c r="A319" s="35"/>
      <c r="B319" s="35"/>
      <c r="C319" s="35"/>
      <c r="D319" s="35"/>
      <c r="F319" s="58"/>
      <c r="G319" s="58"/>
      <c r="H319" s="58"/>
      <c r="I319" s="59"/>
    </row>
    <row r="320" spans="1:9" ht="15.75" customHeight="1">
      <c r="A320" s="35"/>
      <c r="B320" s="35"/>
      <c r="C320" s="35"/>
      <c r="D320" s="35"/>
      <c r="F320" s="56"/>
      <c r="G320" s="56"/>
      <c r="H320" s="56"/>
      <c r="I320" s="60"/>
    </row>
    <row r="321" spans="1:9" ht="15.75" customHeight="1" thickBot="1">
      <c r="A321" s="35"/>
      <c r="B321" s="35"/>
      <c r="C321" s="35"/>
      <c r="D321" s="35"/>
      <c r="F321" s="55"/>
      <c r="G321" s="55"/>
      <c r="H321" s="57"/>
    </row>
    <row r="322" spans="1:9" ht="15.75" customHeight="1" thickTop="1">
      <c r="A322" s="35"/>
      <c r="B322" s="35"/>
      <c r="C322" s="35"/>
      <c r="D322" s="35"/>
      <c r="F322" s="58"/>
      <c r="G322" s="58"/>
      <c r="H322" s="58"/>
      <c r="I322" s="59"/>
    </row>
    <row r="323" spans="1:9" ht="15.75" customHeight="1">
      <c r="A323" s="35"/>
      <c r="B323" s="35"/>
      <c r="C323" s="35"/>
      <c r="D323" s="35"/>
      <c r="F323" s="56"/>
      <c r="G323" s="56"/>
      <c r="H323" s="56"/>
      <c r="I323" s="60"/>
    </row>
    <row r="324" spans="1:9" ht="15.75" customHeight="1" thickBot="1">
      <c r="A324" s="35"/>
      <c r="B324" s="35"/>
      <c r="C324" s="35"/>
      <c r="D324" s="35"/>
      <c r="F324" s="55"/>
      <c r="G324" s="55"/>
      <c r="H324" s="57"/>
    </row>
    <row r="325" spans="1:9" ht="15.75" customHeight="1" thickTop="1">
      <c r="A325" s="35"/>
      <c r="B325" s="35"/>
      <c r="C325" s="35"/>
      <c r="D325" s="35"/>
      <c r="F325" s="58"/>
      <c r="G325" s="58"/>
      <c r="H325" s="58"/>
      <c r="I325" s="59"/>
    </row>
    <row r="326" spans="1:9" ht="15.75" customHeight="1">
      <c r="A326" s="35"/>
      <c r="B326" s="35"/>
      <c r="C326" s="35"/>
      <c r="D326" s="35"/>
      <c r="F326" s="56"/>
      <c r="G326" s="56"/>
      <c r="H326" s="56"/>
      <c r="I326" s="60"/>
    </row>
    <row r="327" spans="1:9" ht="15.75" customHeight="1" thickBot="1">
      <c r="A327" s="35"/>
      <c r="B327" s="35"/>
      <c r="C327" s="35"/>
      <c r="D327" s="35"/>
      <c r="F327" s="55"/>
      <c r="G327" s="55"/>
      <c r="H327" s="57"/>
    </row>
    <row r="328" spans="1:9" ht="15.75" customHeight="1" thickTop="1">
      <c r="A328" s="35"/>
      <c r="B328" s="35"/>
      <c r="C328" s="35"/>
      <c r="D328" s="35"/>
      <c r="F328" s="58"/>
      <c r="G328" s="58"/>
      <c r="H328" s="58"/>
      <c r="I328" s="59"/>
    </row>
    <row r="329" spans="1:9" ht="15.75" customHeight="1">
      <c r="A329" s="35"/>
      <c r="B329" s="35"/>
      <c r="C329" s="35"/>
      <c r="D329" s="35"/>
      <c r="F329" s="56"/>
      <c r="G329" s="56"/>
      <c r="H329" s="56"/>
      <c r="I329" s="60"/>
    </row>
    <row r="330" spans="1:9" ht="15.75" customHeight="1" thickBot="1">
      <c r="A330" s="35"/>
      <c r="B330" s="35"/>
      <c r="C330" s="35"/>
      <c r="D330" s="35"/>
      <c r="F330" s="55"/>
      <c r="G330" s="55"/>
      <c r="H330" s="57"/>
    </row>
    <row r="331" spans="1:9" ht="15.75" customHeight="1" thickTop="1">
      <c r="A331" s="35"/>
      <c r="B331" s="35"/>
      <c r="C331" s="35"/>
      <c r="D331" s="35"/>
      <c r="F331" s="58"/>
      <c r="G331" s="58"/>
      <c r="H331" s="58"/>
      <c r="I331" s="59"/>
    </row>
    <row r="332" spans="1:9" ht="15.75" customHeight="1">
      <c r="A332" s="35"/>
      <c r="B332" s="35"/>
      <c r="C332" s="35"/>
      <c r="D332" s="35"/>
      <c r="F332" s="56"/>
      <c r="G332" s="56"/>
      <c r="H332" s="56"/>
      <c r="I332" s="60"/>
    </row>
    <row r="333" spans="1:9" ht="15.75" customHeight="1" thickBot="1">
      <c r="A333" s="35"/>
      <c r="B333" s="35"/>
      <c r="C333" s="35"/>
      <c r="D333" s="35"/>
      <c r="F333" s="55"/>
      <c r="G333" s="55"/>
      <c r="H333" s="57"/>
    </row>
    <row r="334" spans="1:9" ht="15.75" customHeight="1" thickTop="1">
      <c r="A334" s="35"/>
      <c r="B334" s="35"/>
      <c r="C334" s="35"/>
      <c r="D334" s="35"/>
      <c r="F334" s="58"/>
      <c r="G334" s="58"/>
      <c r="H334" s="58"/>
      <c r="I334" s="59"/>
    </row>
    <row r="335" spans="1:9" ht="15.75" customHeight="1">
      <c r="A335" s="35"/>
      <c r="B335" s="35"/>
      <c r="C335" s="35"/>
      <c r="D335" s="35"/>
      <c r="F335" s="56"/>
      <c r="G335" s="56"/>
      <c r="H335" s="56"/>
      <c r="I335" s="60"/>
    </row>
    <row r="336" spans="1:9" ht="15.75" customHeight="1" thickBot="1">
      <c r="A336" s="35"/>
      <c r="B336" s="35"/>
      <c r="C336" s="35"/>
      <c r="D336" s="35"/>
      <c r="F336" s="55"/>
      <c r="G336" s="55"/>
      <c r="H336" s="57"/>
    </row>
    <row r="337" spans="1:9" ht="15.75" customHeight="1" thickTop="1">
      <c r="A337" s="35"/>
      <c r="B337" s="35"/>
      <c r="C337" s="35"/>
      <c r="D337" s="35"/>
      <c r="F337" s="58"/>
      <c r="G337" s="58"/>
      <c r="H337" s="58"/>
      <c r="I337" s="59"/>
    </row>
    <row r="338" spans="1:9" ht="15.75" customHeight="1">
      <c r="A338" s="35"/>
      <c r="B338" s="35"/>
      <c r="C338" s="35"/>
      <c r="D338" s="35"/>
      <c r="F338" s="56"/>
      <c r="G338" s="56"/>
      <c r="H338" s="56"/>
      <c r="I338" s="60"/>
    </row>
  </sheetData>
  <mergeCells count="15">
    <mergeCell ref="I126:I131"/>
    <mergeCell ref="A19:A20"/>
    <mergeCell ref="A22:A23"/>
    <mergeCell ref="A25:A26"/>
    <mergeCell ref="A28:A29"/>
    <mergeCell ref="A31:A32"/>
    <mergeCell ref="A65:A66"/>
    <mergeCell ref="A71:A72"/>
    <mergeCell ref="A77:A78"/>
    <mergeCell ref="A81:A82"/>
    <mergeCell ref="A46:A47"/>
    <mergeCell ref="A48:A49"/>
    <mergeCell ref="A52:A53"/>
    <mergeCell ref="A54:A55"/>
    <mergeCell ref="A61:A6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Page</vt:lpstr>
      <vt:lpstr>preamble to BOQ</vt:lpstr>
      <vt:lpstr>Summary</vt:lpstr>
      <vt:lpstr>BOQ</vt:lpstr>
      <vt:lpstr>Re-bar Incinerator &amp; Ash Pit</vt:lpstr>
      <vt:lpstr>TO-1</vt:lpstr>
      <vt:lpstr>BOQ!Print_Area</vt:lpstr>
      <vt:lpstr>'Cover Page'!Print_Area</vt:lpstr>
      <vt:lpstr>'preamble to BOQ'!Print_Area</vt:lpstr>
      <vt:lpstr>Summary!Print_Area</vt:lpstr>
      <vt:lpstr>BOQ!Print_Titles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cuamm</cp:lastModifiedBy>
  <cp:lastPrinted>2025-11-23T17:27:47Z</cp:lastPrinted>
  <dcterms:created xsi:type="dcterms:W3CDTF">2013-05-22T17:33:18Z</dcterms:created>
  <dcterms:modified xsi:type="dcterms:W3CDTF">2026-01-23T13:51:08Z</dcterms:modified>
</cp:coreProperties>
</file>